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firstSheet="15" activeTab="23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</sheets>
  <externalReferences>
    <externalReference r:id="rId28"/>
  </externalReferences>
  <definedNames>
    <definedName name="_xlnm.Print_Area" localSheetId="21">'14.tábla'!$A$1:$D$36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<sst xmlns="http://schemas.openxmlformats.org/spreadsheetml/2006/main" count="717" uniqueCount="532">
  <si>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</si>
  <si>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</si>
  <si>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</si>
  <si>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</si>
  <si>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</si>
  <si>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</si>
  <si>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</si>
  <si>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</si>
  <si>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</si>
  <si>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</si>
  <si>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</si>
  <si>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</si>
  <si>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</si>
  <si>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</si>
  <si>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</si>
  <si>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</si>
  <si>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</si>
  <si>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</si>
  <si>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</si>
  <si>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</si>
  <si>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</si>
  <si>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</si>
  <si>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</si>
  <si>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</si>
  <si>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</si>
  <si>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</si>
  <si>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</si>
  <si>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</si>
  <si>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</si>
  <si>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</si>
  <si>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</si>
  <si>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</si>
  <si>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</si>
  <si>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</si>
  <si>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</si>
  <si>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</si>
  <si>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</si>
  <si>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</si>
  <si>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</si>
  <si>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</si>
  <si>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</si>
  <si>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</si>
  <si>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</si>
  <si>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</si>
  <si>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</si>
  <si>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</si>
  <si>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</si>
  <si>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</si>
  <si>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</si>
  <si>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</si>
  <si>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</si>
  <si>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</si>
  <si>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</si>
  <si>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</si>
  <si>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</si>
  <si>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</si>
  <si>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Ezer forintban!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</si>
  <si>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</si>
  <si>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</si>
  <si>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</si>
  <si>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</si>
  <si>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</si>
  <si>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</si>
  <si>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</si>
  <si>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</si>
  <si>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</si>
  <si>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</si>
  <si>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</si>
  <si>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</si>
  <si>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</si>
  <si>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</si>
  <si>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 xml:space="preserve">   3. Értékelési tartalék (417.)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</si>
  <si>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</si>
  <si>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</si>
  <si>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</si>
  <si>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</si>
  <si>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</si>
  <si>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</si>
  <si>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</si>
  <si>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</si>
  <si>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</si>
  <si>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</si>
  <si>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Előző évi pénzmaradvány igénybevétele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</si>
  <si>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</si>
  <si>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</si>
  <si>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</si>
  <si>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</si>
  <si>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</si>
  <si>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</si>
  <si>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</si>
  <si>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</si>
  <si>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</si>
  <si>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</si>
  <si>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</si>
  <si>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</si>
  <si>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</si>
  <si>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</si>
  <si>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</si>
  <si>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</si>
  <si>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</si>
  <si>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</si>
  <si>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</si>
  <si>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</si>
  <si>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</si>
  <si>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</si>
  <si>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</si>
  <si>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</si>
  <si>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</si>
  <si>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</si>
  <si>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</si>
  <si>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</si>
  <si>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</si>
  <si>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</si>
  <si>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</si>
  <si>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</si>
  <si>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</si>
  <si>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</si>
  <si>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</si>
  <si>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</si>
  <si>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</si>
  <si>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</si>
  <si>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</si>
  <si>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</si>
  <si>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Összeg (ezer Ft-ban)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</si>
  <si>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</si>
  <si>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</si>
  <si>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</si>
  <si>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</si>
  <si>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</si>
  <si>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</si>
  <si>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</si>
  <si>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</si>
  <si>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>Adatok ezer Ft-ban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</si>
  <si>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</si>
  <si>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</si>
  <si>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</si>
  <si>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</si>
  <si>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</si>
  <si>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</si>
  <si>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Összeg  ( E Ft )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</si>
  <si>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</si>
  <si>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</si>
  <si>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</si>
  <si>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</si>
  <si>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</si>
  <si>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</si>
  <si>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</si>
  <si>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</si>
  <si>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</si>
  <si>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</si>
  <si>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</si>
  <si>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</si>
  <si>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</si>
  <si>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</si>
  <si>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</si>
  <si>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</si>
  <si>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</si>
  <si>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</si>
  <si>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</si>
  <si>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</si>
  <si>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</si>
  <si>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</si>
  <si>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</si>
  <si>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</si>
  <si>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</si>
  <si>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</si>
  <si>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</si>
  <si>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</si>
  <si>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</si>
  <si>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</si>
  <si>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</si>
  <si>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</si>
  <si>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</si>
  <si>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</si>
  <si>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</si>
  <si>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</si>
  <si>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</si>
  <si>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</si>
  <si>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</si>
  <si>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</si>
  <si>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</si>
  <si>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</si>
  <si>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</si>
  <si>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</si>
  <si>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</si>
  <si>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</si>
  <si>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</si>
  <si>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</si>
  <si>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</si>
  <si>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</si>
  <si>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</si>
  <si>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</si>
  <si>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</si>
  <si>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</si>
  <si>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</si>
  <si>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</si>
  <si>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</si>
  <si>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</si>
  <si>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</si>
  <si>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</si>
  <si>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</si>
  <si>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</si>
  <si>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</si>
  <si>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</si>
  <si>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</si>
  <si>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</si>
  <si>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</si>
  <si>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</si>
  <si>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</si>
  <si>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</si>
  <si>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</si>
  <si>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</si>
  <si>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</si>
  <si>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</si>
  <si>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</si>
  <si>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</si>
  <si>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</si>
  <si>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</si>
  <si>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</si>
  <si>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</si>
  <si>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</si>
  <si>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</si>
  <si>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</si>
  <si>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</si>
  <si>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</si>
  <si>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</si>
  <si>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</si>
  <si>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</si>
  <si>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</si>
  <si>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</si>
  <si>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</si>
  <si>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</si>
  <si>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t xml:space="preserve">   1. Rövid lejáratú kölcsönök (4561., 4571.)</t>
  </si>
  <si>
    <t xml:space="preserve">   2. Rövid lejáratú hitelek (4511., 4521., 4531., 4541.)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</si>
  <si>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</si>
  <si>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</si>
  <si>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</si>
  <si>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</si>
  <si>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</si>
  <si>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</si>
  <si>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</si>
  <si>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</si>
  <si>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</si>
  <si>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</si>
  <si>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</si>
  <si>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</si>
  <si>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</si>
  <si>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</si>
  <si>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</si>
  <si>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</si>
  <si>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</si>
  <si>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</si>
  <si>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</si>
  <si>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</si>
  <si>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</si>
  <si>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</si>
  <si>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</si>
  <si>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</si>
  <si>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</si>
  <si>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</si>
  <si>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</si>
  <si>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Térítési díjak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</si>
  <si>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</si>
  <si>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</si>
  <si>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</si>
  <si>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</si>
  <si>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</si>
  <si>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</si>
  <si>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 xml:space="preserve">           Ezer forintban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</si>
  <si>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</si>
  <si>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</si>
  <si>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</si>
  <si>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</si>
  <si>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</si>
  <si>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</si>
  <si>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</si>
  <si>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</si>
  <si>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</si>
  <si>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</si>
  <si>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</si>
  <si>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</si>
  <si>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</si>
  <si>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</si>
  <si>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</si>
  <si>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</si>
  <si>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</si>
  <si>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</si>
  <si>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</si>
  <si>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</si>
  <si>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</si>
  <si>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</si>
  <si>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</si>
  <si>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</si>
  <si>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</si>
  <si>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</si>
  <si>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</si>
  <si>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</si>
  <si>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</si>
  <si>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</si>
  <si>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üzembe helyezés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</si>
  <si>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</si>
  <si>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</si>
  <si>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</si>
  <si>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</si>
  <si>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</si>
  <si>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</si>
  <si>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</si>
  <si>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</si>
  <si>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</si>
  <si>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</si>
  <si>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</si>
  <si>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</si>
  <si>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</si>
  <si>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</si>
  <si>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</si>
  <si>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</si>
  <si>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</si>
  <si>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</si>
  <si>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</si>
  <si>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</si>
  <si>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</si>
  <si>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</si>
  <si>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</si>
  <si>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</si>
  <si>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</si>
  <si>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</si>
  <si>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</si>
  <si>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</si>
  <si>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</si>
  <si>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</si>
  <si>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</si>
  <si>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</si>
  <si>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</si>
  <si>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</si>
  <si>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Forgatási célú hitelviszonyt megtestesítő értékpapírok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</si>
  <si>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</si>
  <si>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</si>
  <si>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</si>
  <si>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</si>
  <si>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</si>
  <si>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</si>
  <si>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</si>
  <si>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</si>
  <si>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</si>
  <si>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</si>
  <si>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Lakásfenntartási támogatás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</si>
  <si>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</si>
  <si>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</si>
  <si>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</si>
  <si>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</si>
  <si>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</si>
  <si>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</si>
  <si>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</si>
  <si>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Mozgáskorlátozottak támogatása</t>
  </si>
  <si>
    <t>Rendkívüli gyermekvédelmi támogatás</t>
  </si>
  <si>
    <t>Köztemetés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</si>
  <si>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</si>
  <si>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</si>
  <si>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</si>
  <si>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</si>
  <si>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</si>
  <si>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>ezer Ft-ban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</si>
  <si>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</si>
  <si>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</si>
  <si>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</si>
  <si>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</si>
  <si>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</si>
  <si>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</si>
  <si>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</si>
  <si>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</si>
  <si>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</si>
  <si>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</si>
  <si>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</si>
  <si>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</si>
  <si>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</si>
  <si>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</si>
  <si>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</si>
  <si>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</si>
  <si>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</si>
  <si>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</si>
  <si>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</si>
  <si>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</si>
  <si>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</si>
  <si>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</si>
  <si>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</si>
  <si>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</si>
  <si>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</si>
  <si>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</si>
  <si>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</si>
  <si>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</si>
  <si>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</si>
  <si>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</si>
  <si>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</si>
  <si>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</si>
  <si>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</si>
  <si>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</si>
  <si>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</si>
  <si>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</si>
  <si>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</si>
  <si>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</si>
  <si>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</si>
  <si>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</si>
  <si>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 xml:space="preserve"> V. Egyéb aktív pénzügyi elszámolások </t>
  </si>
  <si>
    <t>B) Forgószközök összesen</t>
  </si>
  <si>
    <t>Eszközök össszesen</t>
  </si>
  <si>
    <t>Változás
%-a</t>
  </si>
  <si>
    <t>3. Értékesítési tartalék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</si>
  <si>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</si>
  <si>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</si>
  <si>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</si>
  <si>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</si>
  <si>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</si>
  <si>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</si>
  <si>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</si>
  <si>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</si>
  <si>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</si>
  <si>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</si>
  <si>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</si>
  <si>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</si>
  <si>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</si>
  <si>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II Rövid lejáratú kötelezettségek összesen</t>
  </si>
  <si>
    <t>1. Rövid lejáratú kölcsönök</t>
  </si>
  <si>
    <t>2. Rövid lejáratú hitelek</t>
  </si>
  <si>
    <t xml:space="preserve">    - működési hitel</t>
  </si>
  <si>
    <t xml:space="preserve">    - fejlesztési hitel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</si>
  <si>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</si>
  <si>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</si>
  <si>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</si>
  <si>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</si>
  <si>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</si>
  <si>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</si>
  <si>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</si>
  <si>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</si>
  <si>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</si>
  <si>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III. Egyéb passzív pénzügyi elszámolások 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</si>
  <si>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</si>
  <si>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</si>
  <si>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</si>
  <si>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</si>
  <si>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</si>
  <si>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</si>
  <si>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</si>
  <si>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</si>
  <si>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</si>
  <si>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</si>
  <si>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</si>
  <si>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</si>
  <si>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</si>
  <si>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</si>
  <si>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</si>
  <si>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</si>
  <si>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</si>
  <si>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</si>
  <si>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</si>
  <si>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</si>
  <si>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</si>
  <si>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</si>
  <si>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</si>
  <si>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</si>
  <si>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</si>
  <si>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</si>
  <si>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</si>
  <si>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</si>
  <si>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</si>
  <si>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</si>
  <si>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</si>
  <si>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</si>
  <si>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</si>
  <si>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</si>
  <si>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</si>
  <si>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</si>
  <si>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</si>
  <si>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</si>
  <si>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</si>
  <si>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</si>
  <si>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</si>
  <si>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</si>
  <si>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</si>
  <si>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</si>
  <si>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</si>
  <si>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</si>
  <si>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</si>
  <si>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 xml:space="preserve"> Ezer forintban !</t>
  </si>
  <si>
    <t>MEGNEVEZÉS</t>
  </si>
  <si>
    <t>Bevételi előirányzat</t>
  </si>
  <si>
    <t>Kiadási előirányzat</t>
  </si>
  <si>
    <t>ÖSSZESEN:</t>
  </si>
  <si>
    <t>1. Saját tulajdonban lévő eszközök tartós tőkéje (4112)</t>
  </si>
  <si>
    <t>2. Saját tulajdonban lévő eszközök tőkeváltozása (413)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</si>
  <si>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</si>
  <si>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</si>
  <si>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</si>
  <si>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</si>
  <si>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</si>
  <si>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</si>
  <si>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</si>
  <si>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</si>
  <si>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</si>
  <si>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</si>
  <si>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</si>
  <si>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1. Tartós tőke</t>
  </si>
  <si>
    <t>2. Saját tulajdonban lévő eszközök tőkeváltozása</t>
  </si>
  <si>
    <t>Módosított előirányzat (E Ft)</t>
  </si>
  <si>
    <t xml:space="preserve">      5. Ültetvények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</si>
  <si>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</si>
  <si>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</si>
  <si>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</si>
  <si>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</si>
  <si>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</si>
  <si>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</si>
  <si>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</si>
  <si>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</si>
  <si>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lakbérek</t>
  </si>
  <si>
    <t>bérleti díjak</t>
  </si>
  <si>
    <t>Óvodáztatási támogatás</t>
  </si>
  <si>
    <t>Nyári gyermekétkeztetés</t>
  </si>
  <si>
    <t>2011. december 31.</t>
  </si>
  <si>
    <t>a 2011. évi szociális támogatás tervezett és tényleges felhasználásáról, valamint a támogatottak számáról</t>
  </si>
  <si>
    <t>2011. évi helyesbített előírás (e Ft)</t>
  </si>
  <si>
    <t>"- felújítás</t>
  </si>
  <si>
    <t>2012. december 31-én</t>
  </si>
  <si>
    <t>2012. évi helyesbített előírás</t>
  </si>
  <si>
    <t>Foglalkoztatást helyettesítő támogatás</t>
  </si>
  <si>
    <t>Ápolási díj normatív</t>
  </si>
  <si>
    <t>Ápolási díj helyi megállapítás</t>
  </si>
  <si>
    <t>Rendsz.gyvéd.t.rész.pénzbeli támogatása</t>
  </si>
  <si>
    <t>Átmeneti segély pénzbeli</t>
  </si>
  <si>
    <t>Átmeneti segély természetbeni</t>
  </si>
  <si>
    <t>2012. december 31.</t>
  </si>
  <si>
    <t>2012.  december 31.</t>
  </si>
  <si>
    <t>Pénzkészlet 2012.január 1-én</t>
  </si>
  <si>
    <t>Záró pénzkészlet 2012. december 31-én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</si>
</sst>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54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44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8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left" vertical="center" wrapText="1"/>
      <protection/>
    </xf>
    <xf numFmtId="164" fontId="1" fillId="18" borderId="13" xfId="0" applyNumberFormat="1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vertical="center" wrapText="1"/>
      <protection/>
    </xf>
    <xf numFmtId="177" fontId="1" fillId="18" borderId="35" xfId="0" applyNumberFormat="1" applyFont="1" applyFill="1" applyBorder="1" applyAlignment="1" applyProtection="1">
      <alignment horizontal="right" vertical="center"/>
      <protection/>
    </xf>
    <xf numFmtId="177" fontId="1" fillId="18" borderId="36" xfId="0" applyNumberFormat="1" applyFont="1" applyFill="1" applyBorder="1" applyAlignment="1" applyProtection="1">
      <alignment horizontal="right" vertical="center"/>
      <protection/>
    </xf>
    <xf numFmtId="177" fontId="1" fillId="18" borderId="37" xfId="0" applyNumberFormat="1" applyFont="1" applyFill="1" applyBorder="1" applyAlignment="1" applyProtection="1">
      <alignment horizontal="right" vertical="center"/>
      <protection/>
    </xf>
    <xf numFmtId="177" fontId="1" fillId="18" borderId="38" xfId="0" applyNumberFormat="1" applyFont="1" applyFill="1" applyBorder="1" applyAlignment="1" applyProtection="1">
      <alignment horizontal="right" vertical="center"/>
      <protection/>
    </xf>
    <xf numFmtId="177" fontId="1" fillId="18" borderId="39" xfId="0" applyNumberFormat="1" applyFont="1" applyFill="1" applyBorder="1" applyAlignment="1" applyProtection="1">
      <alignment horizontal="right" vertical="center"/>
      <protection/>
    </xf>
    <xf numFmtId="164" fontId="1" fillId="18" borderId="11" xfId="0" applyNumberFormat="1" applyFont="1" applyFill="1" applyBorder="1" applyAlignment="1" applyProtection="1">
      <alignment horizontal="center" vertical="center"/>
      <protection/>
    </xf>
    <xf numFmtId="164" fontId="1" fillId="18" borderId="12" xfId="0" applyNumberFormat="1" applyFont="1" applyFill="1" applyBorder="1" applyAlignment="1" applyProtection="1">
      <alignment horizontal="center" vertical="center"/>
      <protection/>
    </xf>
    <xf numFmtId="0" fontId="3" fillId="18" borderId="40" xfId="0" applyFont="1" applyFill="1" applyBorder="1" applyAlignment="1" applyProtection="1">
      <alignment horizontal="left" vertical="center" wrapText="1"/>
      <protection/>
    </xf>
    <xf numFmtId="164" fontId="1" fillId="1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18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18" borderId="50" xfId="0" applyNumberFormat="1" applyFont="1" applyFill="1" applyBorder="1" applyAlignment="1" applyProtection="1">
      <alignment vertical="center"/>
      <protection/>
    </xf>
    <xf numFmtId="195" fontId="5" fillId="18" borderId="50" xfId="0" applyNumberFormat="1" applyFont="1" applyFill="1" applyBorder="1" applyAlignment="1" applyProtection="1">
      <alignment horizontal="right" vertical="center"/>
      <protection/>
    </xf>
    <xf numFmtId="195" fontId="3" fillId="18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18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18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18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18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18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1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18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>
      <alignment horizontal="left" vertical="center" indent="1"/>
    </xf>
    <xf numFmtId="0" fontId="8" fillId="18" borderId="14" xfId="0" applyFont="1" applyFill="1" applyBorder="1" applyAlignment="1" applyProtection="1">
      <alignment vertical="center"/>
      <protection/>
    </xf>
    <xf numFmtId="169" fontId="11" fillId="18" borderId="15" xfId="0" applyNumberFormat="1" applyFont="1" applyFill="1" applyBorder="1" applyAlignment="1" applyProtection="1">
      <alignment vertical="center"/>
      <protection/>
    </xf>
    <xf numFmtId="0" fontId="7" fillId="18" borderId="14" xfId="0" applyFont="1" applyFill="1" applyBorder="1" applyAlignment="1" applyProtection="1">
      <alignment vertical="center"/>
      <protection/>
    </xf>
    <xf numFmtId="169" fontId="6" fillId="18" borderId="15" xfId="0" applyNumberFormat="1" applyFont="1" applyFill="1" applyBorder="1" applyAlignment="1" applyProtection="1">
      <alignment vertical="center"/>
      <protection/>
    </xf>
    <xf numFmtId="0" fontId="8" fillId="18" borderId="19" xfId="0" applyFont="1" applyFill="1" applyBorder="1" applyAlignment="1" applyProtection="1">
      <alignment vertical="center"/>
      <protection/>
    </xf>
    <xf numFmtId="169" fontId="11" fillId="18" borderId="20" xfId="0" applyNumberFormat="1" applyFont="1" applyFill="1" applyBorder="1" applyAlignment="1" applyProtection="1">
      <alignment vertical="center"/>
      <protection/>
    </xf>
    <xf numFmtId="0" fontId="7" fillId="18" borderId="57" xfId="0" applyFont="1" applyFill="1" applyBorder="1" applyAlignment="1" applyProtection="1">
      <alignment vertical="center"/>
      <protection/>
    </xf>
    <xf numFmtId="169" fontId="6" fillId="18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18" borderId="30" xfId="0" applyNumberFormat="1" applyFont="1" applyFill="1" applyBorder="1" applyAlignment="1" applyProtection="1">
      <alignment vertical="center"/>
      <protection/>
    </xf>
    <xf numFmtId="195" fontId="3" fillId="18" borderId="30" xfId="0" applyNumberFormat="1" applyFont="1" applyFill="1" applyBorder="1" applyAlignment="1" applyProtection="1">
      <alignment vertical="center"/>
      <protection/>
    </xf>
    <xf numFmtId="195" fontId="5" fillId="18" borderId="30" xfId="0" applyNumberFormat="1" applyFont="1" applyFill="1" applyBorder="1" applyAlignment="1" applyProtection="1">
      <alignment horizontal="right" vertical="center"/>
      <protection/>
    </xf>
    <xf numFmtId="195" fontId="3" fillId="18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18" borderId="37" xfId="0" applyFont="1" applyFill="1" applyBorder="1" applyAlignment="1">
      <alignment vertical="center"/>
    </xf>
    <xf numFmtId="0" fontId="3" fillId="18" borderId="55" xfId="0" applyFont="1" applyFill="1" applyBorder="1" applyAlignment="1">
      <alignment vertical="center"/>
    </xf>
    <xf numFmtId="0" fontId="3" fillId="18" borderId="37" xfId="0" applyFont="1" applyFill="1" applyBorder="1" applyAlignment="1" applyProtection="1">
      <alignment vertical="center"/>
      <protection/>
    </xf>
    <xf numFmtId="0" fontId="3" fillId="18" borderId="37" xfId="0" applyFont="1" applyFill="1" applyBorder="1" applyAlignment="1">
      <alignment horizontal="left" vertical="center" indent="1"/>
    </xf>
    <xf numFmtId="195" fontId="3" fillId="18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18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18" borderId="61" xfId="0" applyNumberFormat="1" applyFont="1" applyFill="1" applyBorder="1" applyAlignment="1" applyProtection="1">
      <alignment vertical="center"/>
      <protection/>
    </xf>
    <xf numFmtId="4" fontId="3" fillId="18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18" borderId="50" xfId="0" applyNumberFormat="1" applyFont="1" applyFill="1" applyBorder="1" applyAlignment="1" applyProtection="1">
      <alignment vertical="center"/>
      <protection/>
    </xf>
    <xf numFmtId="4" fontId="19" fillId="18" borderId="61" xfId="0" applyNumberFormat="1" applyFont="1" applyFill="1" applyBorder="1" applyAlignment="1" applyProtection="1">
      <alignment vertical="center"/>
      <protection/>
    </xf>
    <xf numFmtId="4" fontId="19" fillId="18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18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18" borderId="16" xfId="0" applyNumberFormat="1" applyFont="1" applyFill="1" applyBorder="1" applyAlignment="1" applyProtection="1">
      <alignment horizontal="right" vertical="center"/>
      <protection/>
    </xf>
    <xf numFmtId="219" fontId="6" fillId="18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18" borderId="63" xfId="0" applyNumberFormat="1" applyFont="1" applyFill="1" applyBorder="1" applyAlignment="1" applyProtection="1">
      <alignment horizontal="right" vertical="center"/>
      <protection/>
    </xf>
    <xf numFmtId="219" fontId="6" fillId="18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18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18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18" borderId="46" xfId="0" applyNumberFormat="1" applyFont="1" applyFill="1" applyBorder="1" applyAlignment="1" applyProtection="1">
      <alignment vertical="center"/>
      <protection/>
    </xf>
    <xf numFmtId="0" fontId="3" fillId="18" borderId="72" xfId="0" applyFont="1" applyFill="1" applyBorder="1" applyAlignment="1" applyProtection="1">
      <alignment horizontal="left" vertical="center" wrapText="1"/>
      <protection/>
    </xf>
    <xf numFmtId="0" fontId="5" fillId="18" borderId="60" xfId="0" applyFont="1" applyFill="1" applyBorder="1" applyAlignment="1" applyProtection="1">
      <alignment vertical="center" wrapText="1"/>
      <protection/>
    </xf>
    <xf numFmtId="195" fontId="5" fillId="18" borderId="73" xfId="0" applyNumberFormat="1" applyFont="1" applyFill="1" applyBorder="1" applyAlignment="1" applyProtection="1">
      <alignment vertical="center"/>
      <protection/>
    </xf>
    <xf numFmtId="195" fontId="5" fillId="18" borderId="74" xfId="0" applyNumberFormat="1" applyFont="1" applyFill="1" applyBorder="1" applyAlignment="1" applyProtection="1">
      <alignment vertical="center"/>
      <protection/>
    </xf>
    <xf numFmtId="177" fontId="1" fillId="18" borderId="75" xfId="0" applyNumberFormat="1" applyFont="1" applyFill="1" applyBorder="1" applyAlignment="1" applyProtection="1">
      <alignment horizontal="right" vertical="center"/>
      <protection/>
    </xf>
    <xf numFmtId="0" fontId="3" fillId="18" borderId="50" xfId="0" applyFont="1" applyFill="1" applyBorder="1" applyAlignment="1" applyProtection="1">
      <alignment vertical="center" wrapText="1"/>
      <protection/>
    </xf>
    <xf numFmtId="164" fontId="1" fillId="18" borderId="61" xfId="0" applyNumberFormat="1" applyFont="1" applyFill="1" applyBorder="1" applyAlignment="1" applyProtection="1">
      <alignment horizontal="center" vertical="center"/>
      <protection/>
    </xf>
    <xf numFmtId="0" fontId="22" fillId="18" borderId="60" xfId="0" applyFont="1" applyFill="1" applyBorder="1" applyAlignment="1" applyProtection="1">
      <alignment vertical="center" wrapText="1"/>
      <protection/>
    </xf>
    <xf numFmtId="164" fontId="1" fillId="18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18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left" vertical="center" wrapText="1"/>
      <protection/>
    </xf>
    <xf numFmtId="195" fontId="5" fillId="18" borderId="73" xfId="0" applyNumberFormat="1" applyFont="1" applyFill="1" applyBorder="1" applyAlignment="1" applyProtection="1">
      <alignment horizontal="right" vertical="center"/>
      <protection/>
    </xf>
    <xf numFmtId="195" fontId="5" fillId="18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18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18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18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18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18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18" borderId="50" xfId="0" applyFont="1" applyFill="1" applyBorder="1" applyAlignment="1">
      <alignment vertical="center"/>
    </xf>
    <xf numFmtId="0" fontId="1" fillId="18" borderId="61" xfId="0" applyFont="1" applyFill="1" applyBorder="1" applyAlignment="1" quotePrefix="1">
      <alignment horizontal="center" vertical="center"/>
    </xf>
    <xf numFmtId="165" fontId="3" fillId="18" borderId="61" xfId="0" applyNumberFormat="1" applyFont="1" applyFill="1" applyBorder="1" applyAlignment="1" applyProtection="1">
      <alignment vertical="center"/>
      <protection/>
    </xf>
    <xf numFmtId="165" fontId="3" fillId="18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18" borderId="55" xfId="0" applyFont="1" applyFill="1" applyBorder="1" applyAlignment="1">
      <alignment horizontal="left" vertical="center" indent="1"/>
    </xf>
    <xf numFmtId="169" fontId="3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18" borderId="102" xfId="58" applyNumberFormat="1" applyFont="1" applyFill="1" applyBorder="1">
      <alignment/>
      <protection/>
    </xf>
    <xf numFmtId="3" fontId="36" fillId="18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18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3" fillId="18" borderId="61" xfId="0" applyFont="1" applyFill="1" applyBorder="1" applyAlignment="1" applyProtection="1">
      <alignment horizontal="left" vertical="center" wrapText="1"/>
      <protection/>
    </xf>
    <xf numFmtId="165" fontId="3" fillId="18" borderId="61" xfId="0" applyNumberFormat="1" applyFont="1" applyFill="1" applyBorder="1" applyAlignment="1" applyProtection="1">
      <alignment vertical="center" wrapText="1"/>
      <protection/>
    </xf>
    <xf numFmtId="165" fontId="3" fillId="18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18" borderId="35" xfId="0" applyNumberFormat="1" applyFont="1" applyFill="1" applyBorder="1" applyAlignment="1" applyProtection="1">
      <alignment horizontal="right" vertical="center"/>
      <protection/>
    </xf>
    <xf numFmtId="181" fontId="1" fillId="18" borderId="39" xfId="0" applyNumberFormat="1" applyFont="1" applyFill="1" applyBorder="1" applyAlignment="1" applyProtection="1">
      <alignment horizontal="right" vertical="center"/>
      <protection/>
    </xf>
    <xf numFmtId="181" fontId="1" fillId="18" borderId="36" xfId="0" applyNumberFormat="1" applyFont="1" applyFill="1" applyBorder="1" applyAlignment="1" applyProtection="1">
      <alignment horizontal="right" vertical="center"/>
      <protection/>
    </xf>
    <xf numFmtId="181" fontId="3" fillId="18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18" borderId="50" xfId="0" applyFont="1" applyFill="1" applyBorder="1" applyAlignment="1">
      <alignment horizontal="left" vertical="center" wrapText="1" indent="1"/>
    </xf>
    <xf numFmtId="165" fontId="3" fillId="18" borderId="76" xfId="0" applyNumberFormat="1" applyFont="1" applyFill="1" applyBorder="1" applyAlignment="1">
      <alignment vertical="center" wrapText="1"/>
    </xf>
    <xf numFmtId="165" fontId="3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18" borderId="40" xfId="58" applyFont="1" applyFill="1" applyBorder="1" applyAlignment="1">
      <alignment horizontal="left"/>
      <protection/>
    </xf>
    <xf numFmtId="0" fontId="36" fillId="18" borderId="46" xfId="58" applyFont="1" applyFill="1" applyBorder="1" applyAlignment="1">
      <alignment horizontal="left"/>
      <protection/>
    </xf>
    <xf numFmtId="0" fontId="36" fillId="18" borderId="40" xfId="58" applyFont="1" applyFill="1" applyBorder="1" applyAlignment="1">
      <alignment horizontal="left" indent="1"/>
      <protection/>
    </xf>
    <xf numFmtId="0" fontId="36" fillId="18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30" t="s">
        <v>74</v>
      </c>
      <c r="B1" s="527" t="s">
        <v>73</v>
      </c>
      <c r="C1" s="528"/>
      <c r="D1" s="529"/>
    </row>
    <row r="2" spans="1:4" ht="13.5" thickBot="1">
      <c r="A2" s="531"/>
      <c r="B2" s="73" t="s">
        <v>75</v>
      </c>
      <c r="C2" s="68" t="s">
        <v>84</v>
      </c>
      <c r="D2" s="69" t="s">
        <v>76</v>
      </c>
    </row>
    <row r="3" spans="1:4" ht="12.75">
      <c r="A3" s="70" t="s">
        <v>77</v>
      </c>
      <c r="B3" s="187">
        <v>65.5</v>
      </c>
      <c r="C3" s="179">
        <v>44</v>
      </c>
      <c r="D3" s="180">
        <v>43.5</v>
      </c>
    </row>
    <row r="4" spans="1:4" ht="12.75">
      <c r="A4" s="71" t="s">
        <v>78</v>
      </c>
      <c r="B4" s="188">
        <v>7.3</v>
      </c>
      <c r="C4" s="181">
        <v>9.9</v>
      </c>
      <c r="D4" s="182">
        <v>10.1</v>
      </c>
    </row>
    <row r="5" spans="1:4" ht="12.75">
      <c r="A5" s="71" t="s">
        <v>79</v>
      </c>
      <c r="B5" s="188">
        <v>20.1</v>
      </c>
      <c r="C5" s="181">
        <v>34.6</v>
      </c>
      <c r="D5" s="182">
        <v>34.6</v>
      </c>
    </row>
    <row r="6" spans="1:4" ht="12.75">
      <c r="A6" s="71" t="s">
        <v>80</v>
      </c>
      <c r="B6" s="188">
        <v>6.9</v>
      </c>
      <c r="C6" s="181">
        <v>10.1</v>
      </c>
      <c r="D6" s="182">
        <v>10.3</v>
      </c>
    </row>
    <row r="7" spans="1:4" ht="12.75">
      <c r="A7" s="71" t="s">
        <v>81</v>
      </c>
      <c r="B7" s="188">
        <v>0.2</v>
      </c>
      <c r="C7" s="181">
        <v>0.2</v>
      </c>
      <c r="D7" s="182">
        <v>0.2</v>
      </c>
    </row>
    <row r="8" spans="1:4" ht="13.5" thickBot="1">
      <c r="A8" s="72" t="s">
        <v>82</v>
      </c>
      <c r="B8" s="189"/>
      <c r="C8" s="183">
        <v>1.3</v>
      </c>
      <c r="D8" s="184">
        <v>1.3</v>
      </c>
    </row>
    <row r="9" spans="1:4" ht="13.5" thickBot="1">
      <c r="A9" s="74" t="s">
        <v>83</v>
      </c>
      <c r="B9" s="190">
        <f>SUM(B3:B8)</f>
        <v>100.00000000000001</v>
      </c>
      <c r="C9" s="191">
        <f>SUM(C3:C8)</f>
        <v>100.1</v>
      </c>
      <c r="D9" s="192">
        <f>SUM(D3:D8)</f>
        <v>100</v>
      </c>
    </row>
    <row r="16" spans="1:4" ht="15.75">
      <c r="A16" s="532" t="s">
        <v>357</v>
      </c>
      <c r="B16" s="532"/>
      <c r="C16" s="532"/>
      <c r="D16" s="532"/>
    </row>
    <row r="17" spans="1:4" ht="15.75">
      <c r="A17" s="532" t="s">
        <v>358</v>
      </c>
      <c r="B17" s="533"/>
      <c r="C17" s="533"/>
      <c r="D17" s="533"/>
    </row>
    <row r="19" ht="13.5" thickBot="1"/>
    <row r="20" spans="1:4" ht="12.75">
      <c r="A20" s="530" t="s">
        <v>85</v>
      </c>
      <c r="B20" s="527" t="s">
        <v>73</v>
      </c>
      <c r="C20" s="528"/>
      <c r="D20" s="529"/>
    </row>
    <row r="21" spans="1:4" ht="13.5" thickBot="1">
      <c r="A21" s="531"/>
      <c r="B21" s="73" t="s">
        <v>75</v>
      </c>
      <c r="C21" s="68" t="s">
        <v>84</v>
      </c>
      <c r="D21" s="69" t="s">
        <v>76</v>
      </c>
    </row>
    <row r="22" spans="1:4" ht="12.75">
      <c r="A22" s="70" t="s">
        <v>86</v>
      </c>
      <c r="B22" s="177">
        <v>86.8</v>
      </c>
      <c r="C22" s="179">
        <v>63.6</v>
      </c>
      <c r="D22" s="180">
        <v>67.6</v>
      </c>
    </row>
    <row r="23" spans="1:4" ht="12.75">
      <c r="A23" s="71" t="s">
        <v>87</v>
      </c>
      <c r="B23" s="175">
        <v>11.3</v>
      </c>
      <c r="C23" s="181">
        <v>16.3</v>
      </c>
      <c r="D23" s="182">
        <v>19.4</v>
      </c>
    </row>
    <row r="24" spans="1:4" ht="12.75">
      <c r="A24" s="71" t="s">
        <v>88</v>
      </c>
      <c r="B24" s="175">
        <v>0.3</v>
      </c>
      <c r="C24" s="181">
        <v>2.8</v>
      </c>
      <c r="D24" s="182"/>
    </row>
    <row r="25" spans="1:4" ht="12.75">
      <c r="A25" s="71" t="s">
        <v>89</v>
      </c>
      <c r="B25" s="175">
        <v>0.4</v>
      </c>
      <c r="C25" s="181">
        <v>0.4</v>
      </c>
      <c r="D25" s="182">
        <v>0.5</v>
      </c>
    </row>
    <row r="26" spans="1:4" ht="12.75">
      <c r="A26" s="71" t="s">
        <v>90</v>
      </c>
      <c r="B26" s="175"/>
      <c r="C26" s="181"/>
      <c r="D26" s="182"/>
    </row>
    <row r="27" spans="1:4" ht="13.5" thickBot="1">
      <c r="A27" s="72" t="s">
        <v>91</v>
      </c>
      <c r="B27" s="178">
        <v>1.2</v>
      </c>
      <c r="C27" s="183">
        <v>16.9</v>
      </c>
      <c r="D27" s="184">
        <v>12.5</v>
      </c>
    </row>
    <row r="28" spans="1:4" ht="13.5" thickBot="1">
      <c r="A28" s="74" t="s">
        <v>83</v>
      </c>
      <c r="B28" s="176">
        <f>SUM(B22:B27)</f>
        <v>100</v>
      </c>
      <c r="C28" s="185">
        <f>SUM(C22:C27)</f>
        <v>100</v>
      </c>
      <c r="D28" s="186">
        <f>SUM(D22:D27)</f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0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260</v>
      </c>
    </row>
    <row r="2" ht="14.25">
      <c r="A2" s="112"/>
    </row>
    <row r="3" ht="13.5" thickBot="1">
      <c r="D3" s="113" t="s">
        <v>132</v>
      </c>
    </row>
    <row r="4" spans="1:4" s="67" customFormat="1" ht="43.5" customHeight="1" thickBot="1">
      <c r="A4" s="114" t="s">
        <v>92</v>
      </c>
      <c r="B4" s="124" t="s">
        <v>103</v>
      </c>
      <c r="C4" s="124" t="s">
        <v>104</v>
      </c>
      <c r="D4" s="124" t="s">
        <v>105</v>
      </c>
    </row>
    <row r="5" spans="1:4" ht="15" customHeight="1">
      <c r="A5" s="115" t="s">
        <v>113</v>
      </c>
      <c r="B5" s="116"/>
      <c r="C5" s="116"/>
      <c r="D5" s="117">
        <f>B5-C5</f>
        <v>0</v>
      </c>
    </row>
    <row r="6" spans="1:4" ht="15" customHeight="1">
      <c r="A6" s="118" t="s">
        <v>114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98</v>
      </c>
      <c r="B7" s="119"/>
      <c r="C7" s="119"/>
      <c r="D7" s="120">
        <f t="shared" si="0"/>
        <v>0</v>
      </c>
    </row>
    <row r="8" spans="1:4" ht="15" customHeight="1">
      <c r="A8" s="118" t="s">
        <v>99</v>
      </c>
      <c r="B8" s="119">
        <v>2990</v>
      </c>
      <c r="C8" s="119">
        <v>2891</v>
      </c>
      <c r="D8" s="120">
        <f t="shared" si="0"/>
        <v>99</v>
      </c>
    </row>
    <row r="9" spans="1:4" ht="15" customHeight="1">
      <c r="A9" s="118" t="s">
        <v>115</v>
      </c>
      <c r="B9" s="119"/>
      <c r="C9" s="119"/>
      <c r="D9" s="120">
        <f t="shared" si="0"/>
        <v>0</v>
      </c>
    </row>
    <row r="10" spans="1:4" ht="15" customHeight="1">
      <c r="A10" s="118" t="s">
        <v>100</v>
      </c>
      <c r="B10" s="119"/>
      <c r="C10" s="119"/>
      <c r="D10" s="120">
        <f t="shared" si="0"/>
        <v>0</v>
      </c>
    </row>
    <row r="11" spans="1:4" ht="15" customHeight="1">
      <c r="A11" s="118" t="s">
        <v>106</v>
      </c>
      <c r="B11" s="119">
        <v>277732</v>
      </c>
      <c r="C11" s="119">
        <v>54015</v>
      </c>
      <c r="D11" s="120">
        <f t="shared" si="0"/>
        <v>223717</v>
      </c>
    </row>
    <row r="12" spans="1:4" ht="15" customHeight="1">
      <c r="A12" s="118" t="s">
        <v>107</v>
      </c>
      <c r="B12" s="119">
        <v>12627</v>
      </c>
      <c r="C12" s="119">
        <v>10595</v>
      </c>
      <c r="D12" s="120">
        <f t="shared" si="0"/>
        <v>2032</v>
      </c>
    </row>
    <row r="13" spans="1:4" ht="15" customHeight="1">
      <c r="A13" s="118" t="s">
        <v>108</v>
      </c>
      <c r="B13" s="119">
        <v>200</v>
      </c>
      <c r="C13" s="119">
        <v>200</v>
      </c>
      <c r="D13" s="120">
        <f t="shared" si="0"/>
        <v>0</v>
      </c>
    </row>
    <row r="14" spans="1:4" ht="15" customHeight="1">
      <c r="A14" s="118" t="s">
        <v>109</v>
      </c>
      <c r="B14" s="119"/>
      <c r="C14" s="119"/>
      <c r="D14" s="120">
        <f t="shared" si="0"/>
        <v>0</v>
      </c>
    </row>
    <row r="15" spans="1:4" ht="15" customHeight="1" thickBot="1">
      <c r="A15" s="125" t="s">
        <v>111</v>
      </c>
      <c r="B15" s="126">
        <v>222117</v>
      </c>
      <c r="C15" s="126">
        <v>44166</v>
      </c>
      <c r="D15" s="211">
        <f t="shared" si="0"/>
        <v>177951</v>
      </c>
    </row>
    <row r="16" spans="1:4" ht="15" customHeight="1" thickBot="1">
      <c r="A16" s="170" t="s">
        <v>83</v>
      </c>
      <c r="B16" s="132">
        <f>SUM(B5:B15)</f>
        <v>515666</v>
      </c>
      <c r="C16" s="132">
        <f>SUM(C5:C15)</f>
        <v>111867</v>
      </c>
      <c r="D16" s="132">
        <f>SUM(D5:D15)</f>
        <v>403799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2010.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112</v>
      </c>
    </row>
    <row r="2" ht="14.25">
      <c r="A2" s="112"/>
    </row>
    <row r="3" ht="13.5" thickBot="1">
      <c r="E3" s="113" t="s">
        <v>132</v>
      </c>
    </row>
    <row r="4" spans="1:5" s="67" customFormat="1" ht="18.75" customHeight="1" thickBot="1">
      <c r="A4" s="114" t="s">
        <v>92</v>
      </c>
      <c r="B4" s="114" t="s">
        <v>93</v>
      </c>
      <c r="C4" s="114" t="s">
        <v>94</v>
      </c>
      <c r="D4" s="114" t="s">
        <v>95</v>
      </c>
      <c r="E4" s="114" t="s">
        <v>96</v>
      </c>
    </row>
    <row r="5" spans="1:5" ht="12.75">
      <c r="A5" s="115" t="s">
        <v>116</v>
      </c>
      <c r="B5" s="116">
        <v>1200</v>
      </c>
      <c r="C5" s="116"/>
      <c r="D5" s="116"/>
      <c r="E5" s="117">
        <f>B5+C5-D5</f>
        <v>1200</v>
      </c>
    </row>
    <row r="6" spans="1:5" ht="12.75">
      <c r="A6" s="118" t="s">
        <v>117</v>
      </c>
      <c r="B6" s="119"/>
      <c r="C6" s="119"/>
      <c r="D6" s="119"/>
      <c r="E6" s="120">
        <f>B6+C6-D6</f>
        <v>0</v>
      </c>
    </row>
    <row r="7" spans="1:5" ht="12.75">
      <c r="A7" s="118" t="s">
        <v>118</v>
      </c>
      <c r="B7" s="119">
        <v>105</v>
      </c>
      <c r="C7" s="119"/>
      <c r="D7" s="119">
        <v>105</v>
      </c>
      <c r="E7" s="120">
        <f>B7+C7-D7</f>
        <v>0</v>
      </c>
    </row>
    <row r="8" spans="1:5" ht="12.75">
      <c r="A8" s="118" t="s">
        <v>119</v>
      </c>
      <c r="B8" s="119"/>
      <c r="C8" s="119"/>
      <c r="D8" s="119"/>
      <c r="E8" s="120">
        <f>B8+C8-D8</f>
        <v>0</v>
      </c>
    </row>
    <row r="9" spans="1:5" ht="13.5" thickBot="1">
      <c r="A9" s="171" t="s">
        <v>83</v>
      </c>
      <c r="B9" s="174">
        <f>SUM(B5:B8)</f>
        <v>1305</v>
      </c>
      <c r="C9" s="174">
        <f>SUM(C5:C8)</f>
        <v>0</v>
      </c>
      <c r="D9" s="174">
        <f>SUM(D5:D8)</f>
        <v>105</v>
      </c>
      <c r="E9" s="174">
        <f>B9+C9-D9</f>
        <v>1200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zoomScalePageLayoutView="0" workbookViewId="0" topLeftCell="A16">
      <selection activeCell="H29" sqref="H29"/>
    </sheetView>
  </sheetViews>
  <sheetFormatPr defaultColWidth="10.625" defaultRowHeight="12.75"/>
  <cols>
    <col min="1" max="4" width="10.625" style="245" customWidth="1"/>
    <col min="5" max="5" width="24.50390625" style="245" customWidth="1"/>
    <col min="6" max="6" width="10.625" style="245" customWidth="1"/>
    <col min="7" max="7" width="13.625" style="245" customWidth="1"/>
    <col min="8" max="8" width="10.625" style="245" customWidth="1"/>
    <col min="9" max="9" width="15.625" style="245" customWidth="1"/>
    <col min="10" max="16384" width="10.625" style="245" customWidth="1"/>
  </cols>
  <sheetData>
    <row r="4" spans="8:9" ht="13.5" thickBot="1">
      <c r="H4" s="332" t="s">
        <v>268</v>
      </c>
      <c r="I4" s="332"/>
    </row>
    <row r="5" spans="1:9" ht="12.75">
      <c r="A5" s="246"/>
      <c r="B5" s="247"/>
      <c r="C5" s="247"/>
      <c r="D5" s="247"/>
      <c r="E5" s="248"/>
      <c r="F5" s="246"/>
      <c r="G5" s="248"/>
      <c r="H5" s="246"/>
      <c r="I5" s="248"/>
    </row>
    <row r="6" spans="1:9" ht="18">
      <c r="A6" s="539" t="s">
        <v>92</v>
      </c>
      <c r="B6" s="540"/>
      <c r="C6" s="540"/>
      <c r="D6" s="540"/>
      <c r="E6" s="541"/>
      <c r="F6" s="539" t="s">
        <v>269</v>
      </c>
      <c r="G6" s="541"/>
      <c r="H6" s="539" t="s">
        <v>103</v>
      </c>
      <c r="I6" s="541"/>
    </row>
    <row r="7" spans="1:9" ht="18">
      <c r="A7" s="249"/>
      <c r="B7" s="250"/>
      <c r="C7" s="250"/>
      <c r="D7" s="250"/>
      <c r="E7" s="251"/>
      <c r="F7" s="539" t="s">
        <v>270</v>
      </c>
      <c r="G7" s="541"/>
      <c r="H7" s="249"/>
      <c r="I7" s="251"/>
    </row>
    <row r="8" spans="1:9" ht="7.5" customHeight="1" thickBot="1">
      <c r="A8" s="252"/>
      <c r="B8" s="253"/>
      <c r="C8" s="253"/>
      <c r="D8" s="253"/>
      <c r="E8" s="254"/>
      <c r="F8" s="252"/>
      <c r="G8" s="254"/>
      <c r="H8" s="252"/>
      <c r="I8" s="254"/>
    </row>
    <row r="9" spans="1:9" ht="19.5" customHeight="1">
      <c r="A9" s="255" t="s">
        <v>271</v>
      </c>
      <c r="B9" s="256"/>
      <c r="C9" s="256"/>
      <c r="D9" s="256"/>
      <c r="E9" s="257"/>
      <c r="F9" s="255"/>
      <c r="G9" s="257"/>
      <c r="H9" s="255"/>
      <c r="I9" s="257"/>
    </row>
    <row r="10" spans="1:9" ht="19.5" customHeight="1">
      <c r="A10" s="258" t="s">
        <v>272</v>
      </c>
      <c r="B10" s="259"/>
      <c r="C10" s="259"/>
      <c r="D10" s="259"/>
      <c r="E10" s="260"/>
      <c r="F10" s="258"/>
      <c r="G10" s="260"/>
      <c r="H10" s="258"/>
      <c r="I10" s="260"/>
    </row>
    <row r="11" spans="1:9" ht="19.5" customHeight="1" thickBot="1">
      <c r="A11" s="261" t="s">
        <v>273</v>
      </c>
      <c r="B11" s="262"/>
      <c r="C11" s="262"/>
      <c r="D11" s="262"/>
      <c r="E11" s="263"/>
      <c r="F11" s="261"/>
      <c r="G11" s="263">
        <v>6</v>
      </c>
      <c r="H11" s="261"/>
      <c r="I11" s="263">
        <v>2865</v>
      </c>
    </row>
    <row r="12" spans="1:256" s="269" customFormat="1" ht="19.5" customHeight="1" thickBot="1">
      <c r="A12" s="264" t="s">
        <v>274</v>
      </c>
      <c r="B12" s="265"/>
      <c r="C12" s="265"/>
      <c r="D12" s="265"/>
      <c r="E12" s="266"/>
      <c r="F12" s="264"/>
      <c r="G12" s="266">
        <f>SUM(G9:G11)</f>
        <v>6</v>
      </c>
      <c r="H12" s="264"/>
      <c r="I12" s="266">
        <f>SUM(I9:I11)</f>
        <v>2865</v>
      </c>
      <c r="J12" s="267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  <c r="IO12" s="268"/>
      <c r="IP12" s="268"/>
      <c r="IQ12" s="268"/>
      <c r="IR12" s="268"/>
      <c r="IS12" s="268"/>
      <c r="IT12" s="268"/>
      <c r="IU12" s="268"/>
      <c r="IV12" s="268"/>
    </row>
    <row r="13" spans="1:9" ht="19.5" customHeight="1">
      <c r="A13" s="255" t="s">
        <v>275</v>
      </c>
      <c r="B13" s="256"/>
      <c r="C13" s="256"/>
      <c r="D13" s="256"/>
      <c r="E13" s="257"/>
      <c r="F13" s="255"/>
      <c r="G13" s="257"/>
      <c r="H13" s="255"/>
      <c r="I13" s="257"/>
    </row>
    <row r="14" spans="1:9" ht="20.25" customHeight="1">
      <c r="A14" s="258" t="s">
        <v>276</v>
      </c>
      <c r="B14" s="259"/>
      <c r="C14" s="259"/>
      <c r="D14" s="259"/>
      <c r="E14" s="260"/>
      <c r="F14" s="258"/>
      <c r="G14" s="260"/>
      <c r="H14" s="258"/>
      <c r="I14" s="260"/>
    </row>
    <row r="15" spans="1:9" ht="19.5" customHeight="1">
      <c r="A15" s="258" t="s">
        <v>277</v>
      </c>
      <c r="B15" s="259"/>
      <c r="C15" s="259"/>
      <c r="D15" s="259"/>
      <c r="E15" s="260"/>
      <c r="F15" s="258"/>
      <c r="G15" s="260"/>
      <c r="H15" s="258"/>
      <c r="I15" s="260"/>
    </row>
    <row r="16" spans="1:9" ht="19.5" customHeight="1">
      <c r="A16" s="258" t="s">
        <v>278</v>
      </c>
      <c r="B16" s="259"/>
      <c r="C16" s="259"/>
      <c r="D16" s="259"/>
      <c r="E16" s="260"/>
      <c r="F16" s="258"/>
      <c r="G16" s="260">
        <v>1</v>
      </c>
      <c r="H16" s="258"/>
      <c r="I16" s="260">
        <v>54</v>
      </c>
    </row>
    <row r="17" spans="1:9" ht="19.5" customHeight="1">
      <c r="A17" s="258" t="s">
        <v>279</v>
      </c>
      <c r="B17" s="259"/>
      <c r="C17" s="259"/>
      <c r="D17" s="259"/>
      <c r="E17" s="260"/>
      <c r="F17" s="258"/>
      <c r="G17" s="260"/>
      <c r="H17" s="258"/>
      <c r="I17" s="260"/>
    </row>
    <row r="18" spans="1:9" ht="19.5" customHeight="1" thickBot="1">
      <c r="A18" s="261" t="s">
        <v>280</v>
      </c>
      <c r="B18" s="262"/>
      <c r="C18" s="262"/>
      <c r="D18" s="262"/>
      <c r="E18" s="263"/>
      <c r="F18" s="261"/>
      <c r="G18" s="263"/>
      <c r="H18" s="261"/>
      <c r="I18" s="263"/>
    </row>
    <row r="19" spans="1:9" s="270" customFormat="1" ht="19.5" customHeight="1" thickBot="1">
      <c r="A19" s="264" t="s">
        <v>281</v>
      </c>
      <c r="B19" s="265"/>
      <c r="C19" s="265"/>
      <c r="D19" s="265"/>
      <c r="E19" s="266"/>
      <c r="F19" s="264"/>
      <c r="G19" s="266">
        <f>SUM(G13:G18)</f>
        <v>1</v>
      </c>
      <c r="H19" s="264"/>
      <c r="I19" s="266">
        <f>SUM(I13:I18)</f>
        <v>54</v>
      </c>
    </row>
    <row r="20" spans="1:9" ht="19.5" customHeight="1">
      <c r="A20" s="255" t="s">
        <v>282</v>
      </c>
      <c r="B20" s="256"/>
      <c r="C20" s="256"/>
      <c r="D20" s="256"/>
      <c r="E20" s="257"/>
      <c r="F20" s="255"/>
      <c r="G20" s="257">
        <v>22</v>
      </c>
      <c r="H20" s="255"/>
      <c r="I20" s="271">
        <v>2878</v>
      </c>
    </row>
    <row r="21" spans="1:9" ht="19.5" customHeight="1">
      <c r="A21" s="258" t="s">
        <v>283</v>
      </c>
      <c r="B21" s="259"/>
      <c r="C21" s="259"/>
      <c r="D21" s="259"/>
      <c r="E21" s="260"/>
      <c r="F21" s="258"/>
      <c r="G21" s="260">
        <v>1</v>
      </c>
      <c r="H21" s="258"/>
      <c r="I21" s="260">
        <v>200</v>
      </c>
    </row>
    <row r="22" spans="1:9" ht="19.5" customHeight="1" thickBot="1">
      <c r="A22" s="261" t="s">
        <v>496</v>
      </c>
      <c r="B22" s="262"/>
      <c r="C22" s="262"/>
      <c r="D22" s="262"/>
      <c r="E22" s="263"/>
      <c r="F22" s="261"/>
      <c r="G22" s="263">
        <v>20</v>
      </c>
      <c r="H22" s="261"/>
      <c r="I22" s="263">
        <v>5933</v>
      </c>
    </row>
    <row r="23" spans="1:9" ht="19.5" customHeight="1" thickBot="1">
      <c r="A23" s="264" t="s">
        <v>284</v>
      </c>
      <c r="B23" s="265"/>
      <c r="C23" s="265"/>
      <c r="D23" s="265"/>
      <c r="E23" s="266"/>
      <c r="F23" s="264"/>
      <c r="G23" s="266">
        <f>SUM(G20:G22)</f>
        <v>43</v>
      </c>
      <c r="H23" s="264"/>
      <c r="I23" s="272">
        <f>SUM(I20:I22)</f>
        <v>9011</v>
      </c>
    </row>
    <row r="24" spans="1:9" ht="19.5" customHeight="1">
      <c r="A24" s="255" t="s">
        <v>285</v>
      </c>
      <c r="B24" s="256"/>
      <c r="C24" s="256"/>
      <c r="D24" s="256"/>
      <c r="E24" s="257"/>
      <c r="F24" s="255"/>
      <c r="G24" s="257"/>
      <c r="H24" s="255"/>
      <c r="I24" s="257"/>
    </row>
    <row r="25" spans="1:9" ht="19.5" customHeight="1">
      <c r="A25" s="258" t="s">
        <v>286</v>
      </c>
      <c r="B25" s="259"/>
      <c r="C25" s="259"/>
      <c r="D25" s="259"/>
      <c r="E25" s="260"/>
      <c r="F25" s="258"/>
      <c r="G25" s="260"/>
      <c r="H25" s="258"/>
      <c r="I25" s="260"/>
    </row>
    <row r="26" spans="1:9" ht="19.5" customHeight="1">
      <c r="A26" s="258" t="s">
        <v>287</v>
      </c>
      <c r="B26" s="259"/>
      <c r="C26" s="259"/>
      <c r="D26" s="259"/>
      <c r="E26" s="260"/>
      <c r="F26" s="258"/>
      <c r="G26" s="260"/>
      <c r="H26" s="258"/>
      <c r="I26" s="260"/>
    </row>
    <row r="27" spans="1:9" ht="19.5" customHeight="1" thickBot="1">
      <c r="A27" s="261" t="s">
        <v>288</v>
      </c>
      <c r="B27" s="262"/>
      <c r="C27" s="262"/>
      <c r="D27" s="262"/>
      <c r="E27" s="263"/>
      <c r="F27" s="261"/>
      <c r="G27" s="263"/>
      <c r="H27" s="261"/>
      <c r="I27" s="263"/>
    </row>
    <row r="28" spans="1:9" ht="19.5" customHeight="1" thickBot="1">
      <c r="A28" s="264" t="s">
        <v>289</v>
      </c>
      <c r="B28" s="265"/>
      <c r="C28" s="265"/>
      <c r="D28" s="265"/>
      <c r="E28" s="266"/>
      <c r="F28" s="264"/>
      <c r="G28" s="266">
        <f>SUM(G24:G27)</f>
        <v>0</v>
      </c>
      <c r="H28" s="264"/>
      <c r="I28" s="266">
        <f>SUM(I24:I27)</f>
        <v>0</v>
      </c>
    </row>
    <row r="29" spans="1:10" ht="19.5" customHeight="1" thickBot="1">
      <c r="A29" s="273" t="s">
        <v>290</v>
      </c>
      <c r="B29" s="274"/>
      <c r="C29" s="274"/>
      <c r="D29" s="274"/>
      <c r="E29" s="275"/>
      <c r="F29" s="276"/>
      <c r="G29" s="275">
        <f>G12+G19+G23+G28</f>
        <v>50</v>
      </c>
      <c r="H29" s="276"/>
      <c r="I29" s="277">
        <f>I12+I19+I23+I28</f>
        <v>11930</v>
      </c>
      <c r="J29" s="278"/>
    </row>
    <row r="30" spans="1:9" ht="12.7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9" ht="12.75">
      <c r="A31" s="279"/>
      <c r="B31" s="279"/>
      <c r="C31" s="279"/>
      <c r="D31" s="279"/>
      <c r="E31" s="279"/>
      <c r="F31" s="279"/>
      <c r="G31" s="279"/>
      <c r="H31" s="279"/>
      <c r="I31" s="279"/>
    </row>
    <row r="32" spans="1:9" ht="12.75">
      <c r="A32" s="279"/>
      <c r="B32" s="279"/>
      <c r="C32" s="279"/>
      <c r="D32" s="279"/>
      <c r="E32" s="279"/>
      <c r="F32" s="279"/>
      <c r="G32" s="279"/>
      <c r="H32" s="279"/>
      <c r="I32" s="279"/>
    </row>
    <row r="33" spans="1:9" ht="12.75">
      <c r="A33" s="279"/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 ht="12.75">
      <c r="A36" s="279"/>
      <c r="B36" s="279"/>
      <c r="C36" s="279"/>
      <c r="D36" s="279"/>
      <c r="E36" s="279"/>
      <c r="F36" s="279"/>
      <c r="G36" s="279"/>
      <c r="H36" s="279"/>
      <c r="I36" s="279"/>
    </row>
    <row r="37" spans="1:9" ht="12.75">
      <c r="A37" s="279"/>
      <c r="B37" s="279"/>
      <c r="C37" s="279"/>
      <c r="D37" s="279"/>
      <c r="E37" s="279"/>
      <c r="F37" s="279"/>
      <c r="G37" s="279"/>
      <c r="H37" s="279"/>
      <c r="I37" s="279"/>
    </row>
    <row r="38" spans="1:9" ht="12.75">
      <c r="A38" s="279"/>
      <c r="B38" s="279"/>
      <c r="C38" s="279"/>
      <c r="D38" s="279"/>
      <c r="E38" s="279"/>
      <c r="F38" s="279"/>
      <c r="G38" s="279"/>
      <c r="H38" s="279"/>
      <c r="I38" s="279"/>
    </row>
    <row r="39" spans="1:9" ht="12.75">
      <c r="A39" s="279"/>
      <c r="B39" s="279"/>
      <c r="C39" s="279"/>
      <c r="D39" s="279"/>
      <c r="E39" s="279"/>
      <c r="F39" s="279"/>
      <c r="G39" s="279"/>
      <c r="H39" s="279"/>
      <c r="I39" s="279"/>
    </row>
    <row r="40" spans="1:9" ht="12.75">
      <c r="A40" s="279"/>
      <c r="B40" s="279"/>
      <c r="C40" s="279"/>
      <c r="D40" s="279"/>
      <c r="E40" s="279"/>
      <c r="F40" s="279"/>
      <c r="G40" s="279"/>
      <c r="H40" s="279"/>
      <c r="I40" s="279"/>
    </row>
    <row r="41" spans="1:9" ht="12.75">
      <c r="A41" s="279"/>
      <c r="B41" s="279"/>
      <c r="C41" s="279"/>
      <c r="D41" s="279"/>
      <c r="E41" s="279"/>
      <c r="F41" s="279"/>
      <c r="G41" s="279"/>
      <c r="H41" s="279"/>
      <c r="I41" s="279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2011.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347</v>
      </c>
    </row>
    <row r="2" ht="14.25">
      <c r="A2" s="112"/>
    </row>
    <row r="3" ht="13.5" thickBot="1">
      <c r="D3" s="113" t="s">
        <v>132</v>
      </c>
    </row>
    <row r="4" spans="1:4" s="67" customFormat="1" ht="21.75" customHeight="1">
      <c r="A4" s="543" t="s">
        <v>93</v>
      </c>
      <c r="B4" s="542" t="s">
        <v>120</v>
      </c>
      <c r="C4" s="542"/>
      <c r="D4" s="545" t="s">
        <v>96</v>
      </c>
    </row>
    <row r="5" spans="1:4" ht="19.5" customHeight="1" thickBot="1">
      <c r="A5" s="544"/>
      <c r="B5" s="215" t="s">
        <v>94</v>
      </c>
      <c r="C5" s="215" t="s">
        <v>95</v>
      </c>
      <c r="D5" s="546"/>
    </row>
    <row r="6" spans="1:4" ht="20.25" customHeight="1" thickBot="1">
      <c r="A6" s="212"/>
      <c r="B6" s="213"/>
      <c r="C6" s="213"/>
      <c r="D6" s="214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348</v>
      </c>
    </row>
    <row r="2" ht="14.25">
      <c r="A2" s="112" t="s">
        <v>121</v>
      </c>
    </row>
    <row r="3" ht="13.5" thickBot="1">
      <c r="C3" s="113"/>
    </row>
    <row r="4" spans="1:3" s="67" customFormat="1" ht="43.5" customHeight="1" thickBot="1">
      <c r="A4" s="114" t="s">
        <v>122</v>
      </c>
      <c r="B4" s="124" t="s">
        <v>123</v>
      </c>
      <c r="C4" s="124" t="s">
        <v>124</v>
      </c>
    </row>
    <row r="5" spans="1:3" ht="15" customHeight="1">
      <c r="A5" s="128" t="s">
        <v>128</v>
      </c>
      <c r="B5" s="193">
        <v>53</v>
      </c>
      <c r="C5" s="504">
        <f>IF($B$10&lt;&gt;0,ROUND(B5*100/$B$10,2),"-    ")</f>
        <v>0.76</v>
      </c>
    </row>
    <row r="6" spans="1:3" ht="15" customHeight="1">
      <c r="A6" s="129" t="s">
        <v>127</v>
      </c>
      <c r="B6" s="194">
        <v>916</v>
      </c>
      <c r="C6" s="505">
        <f>IF($B$10&lt;&gt;0,ROUND(B6*100/$B$10,2),"-    ")</f>
        <v>13.2</v>
      </c>
    </row>
    <row r="7" spans="1:3" ht="15" customHeight="1">
      <c r="A7" s="129" t="s">
        <v>129</v>
      </c>
      <c r="B7" s="194">
        <v>427</v>
      </c>
      <c r="C7" s="505">
        <f>IF($B$10&lt;&gt;0,ROUND(B7*100/$B$10,2),"-    ")</f>
        <v>6.15</v>
      </c>
    </row>
    <row r="8" spans="1:3" ht="15" customHeight="1">
      <c r="A8" s="129" t="s">
        <v>125</v>
      </c>
      <c r="B8" s="194">
        <v>431</v>
      </c>
      <c r="C8" s="505">
        <f>IF($B$10&lt;&gt;0,ROUND(B8*100/$B$10,2),"-    ")</f>
        <v>6.21</v>
      </c>
    </row>
    <row r="9" spans="1:3" ht="15" customHeight="1" thickBot="1">
      <c r="A9" s="130" t="s">
        <v>126</v>
      </c>
      <c r="B9" s="195">
        <v>5111</v>
      </c>
      <c r="C9" s="506">
        <f>IF($B$10&lt;&gt;0,ROUND(B9*100/$B$10,2),"-    ")</f>
        <v>73.67</v>
      </c>
    </row>
    <row r="10" spans="1:3" ht="15" customHeight="1" thickBot="1">
      <c r="A10" s="172" t="s">
        <v>130</v>
      </c>
      <c r="B10" s="196">
        <f>SUM(B5:B9)</f>
        <v>6938</v>
      </c>
      <c r="C10" s="507">
        <f>SUM(C5:C9)</f>
        <v>99.99000000000001</v>
      </c>
    </row>
    <row r="12" ht="12.75">
      <c r="B12" s="503"/>
    </row>
  </sheetData>
  <sheetProtection/>
  <conditionalFormatting sqref="C10">
    <cfRule type="cellIs" priority="1" dxfId="0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F28" sqref="F28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304</v>
      </c>
    </row>
    <row r="3" ht="13.5" thickBot="1">
      <c r="H3" s="297" t="s">
        <v>132</v>
      </c>
    </row>
    <row r="4" spans="1:8" s="298" customFormat="1" ht="28.5" customHeight="1">
      <c r="A4" s="549" t="s">
        <v>92</v>
      </c>
      <c r="B4" s="547" t="s">
        <v>131</v>
      </c>
      <c r="C4" s="547" t="s">
        <v>305</v>
      </c>
      <c r="D4" s="547"/>
      <c r="E4" s="547" t="s">
        <v>306</v>
      </c>
      <c r="F4" s="547" t="s">
        <v>307</v>
      </c>
      <c r="G4" s="547" t="s">
        <v>308</v>
      </c>
      <c r="H4" s="548"/>
    </row>
    <row r="5" spans="1:8" s="301" customFormat="1" ht="31.5">
      <c r="A5" s="550"/>
      <c r="B5" s="551"/>
      <c r="C5" s="299" t="s">
        <v>309</v>
      </c>
      <c r="D5" s="299" t="s">
        <v>310</v>
      </c>
      <c r="E5" s="551"/>
      <c r="F5" s="551"/>
      <c r="G5" s="299" t="s">
        <v>309</v>
      </c>
      <c r="H5" s="300" t="s">
        <v>311</v>
      </c>
    </row>
    <row r="6" spans="1:8" s="305" customFormat="1" ht="12.75" thickBot="1">
      <c r="A6" s="302">
        <v>1</v>
      </c>
      <c r="B6" s="303">
        <v>2</v>
      </c>
      <c r="C6" s="303">
        <v>3</v>
      </c>
      <c r="D6" s="303">
        <v>4</v>
      </c>
      <c r="E6" s="303">
        <v>5</v>
      </c>
      <c r="F6" s="303">
        <v>6</v>
      </c>
      <c r="G6" s="303">
        <v>7</v>
      </c>
      <c r="H6" s="304">
        <v>8</v>
      </c>
    </row>
    <row r="7" spans="1:8" s="310" customFormat="1" ht="12">
      <c r="A7" s="306" t="s">
        <v>115</v>
      </c>
      <c r="B7" s="307" t="s">
        <v>57</v>
      </c>
      <c r="C7" s="308"/>
      <c r="D7" s="308"/>
      <c r="E7" s="308"/>
      <c r="F7" s="308"/>
      <c r="G7" s="308"/>
      <c r="H7" s="309"/>
    </row>
    <row r="8" spans="1:8" s="310" customFormat="1" ht="12">
      <c r="A8" s="311" t="s">
        <v>110</v>
      </c>
      <c r="B8" s="312" t="s">
        <v>58</v>
      </c>
      <c r="C8" s="313"/>
      <c r="D8" s="313"/>
      <c r="E8" s="313"/>
      <c r="F8" s="313"/>
      <c r="G8" s="313"/>
      <c r="H8" s="314"/>
    </row>
    <row r="9" spans="1:8" s="310" customFormat="1" ht="12">
      <c r="A9" s="311" t="s">
        <v>312</v>
      </c>
      <c r="B9" s="312" t="s">
        <v>313</v>
      </c>
      <c r="C9" s="313">
        <v>1200</v>
      </c>
      <c r="D9" s="313"/>
      <c r="E9" s="313"/>
      <c r="F9" s="313"/>
      <c r="G9" s="313">
        <v>1200</v>
      </c>
      <c r="H9" s="314"/>
    </row>
    <row r="10" spans="1:8" s="310" customFormat="1" ht="12">
      <c r="A10" s="311" t="s">
        <v>314</v>
      </c>
      <c r="B10" s="312" t="s">
        <v>315</v>
      </c>
      <c r="C10" s="313"/>
      <c r="D10" s="313"/>
      <c r="E10" s="313"/>
      <c r="F10" s="313"/>
      <c r="G10" s="313"/>
      <c r="H10" s="314"/>
    </row>
    <row r="11" spans="1:8" s="310" customFormat="1" ht="12">
      <c r="A11" s="311" t="s">
        <v>316</v>
      </c>
      <c r="B11" s="312" t="s">
        <v>317</v>
      </c>
      <c r="C11" s="313"/>
      <c r="D11" s="313"/>
      <c r="E11" s="313"/>
      <c r="F11" s="313"/>
      <c r="G11" s="313"/>
      <c r="H11" s="314"/>
    </row>
    <row r="12" spans="1:8" s="310" customFormat="1" ht="12.75" thickBot="1">
      <c r="A12" s="315" t="s">
        <v>318</v>
      </c>
      <c r="B12" s="316" t="s">
        <v>319</v>
      </c>
      <c r="C12" s="317"/>
      <c r="D12" s="317"/>
      <c r="E12" s="317"/>
      <c r="F12" s="317"/>
      <c r="G12" s="317"/>
      <c r="H12" s="318"/>
    </row>
    <row r="13" spans="1:8" s="310" customFormat="1" ht="12.75" thickBot="1">
      <c r="A13" s="319" t="s">
        <v>320</v>
      </c>
      <c r="B13" s="320" t="s">
        <v>321</v>
      </c>
      <c r="C13" s="321">
        <f aca="true" t="shared" si="0" ref="C13:H13">SUM(C7:C12)</f>
        <v>1200</v>
      </c>
      <c r="D13" s="321">
        <f t="shared" si="0"/>
        <v>0</v>
      </c>
      <c r="E13" s="321">
        <f t="shared" si="0"/>
        <v>0</v>
      </c>
      <c r="F13" s="321">
        <f t="shared" si="0"/>
        <v>0</v>
      </c>
      <c r="G13" s="321">
        <f t="shared" si="0"/>
        <v>1200</v>
      </c>
      <c r="H13" s="322">
        <f t="shared" si="0"/>
        <v>0</v>
      </c>
    </row>
    <row r="14" spans="1:8" s="310" customFormat="1" ht="12">
      <c r="A14" s="323" t="s">
        <v>322</v>
      </c>
      <c r="B14" s="312" t="s">
        <v>323</v>
      </c>
      <c r="C14" s="324"/>
      <c r="D14" s="324"/>
      <c r="E14" s="324"/>
      <c r="F14" s="324"/>
      <c r="G14" s="324"/>
      <c r="H14" s="325"/>
    </row>
    <row r="15" spans="1:8" s="310" customFormat="1" ht="12">
      <c r="A15" s="311" t="s">
        <v>324</v>
      </c>
      <c r="B15" s="312" t="s">
        <v>325</v>
      </c>
      <c r="C15" s="313">
        <v>112</v>
      </c>
      <c r="D15" s="313"/>
      <c r="E15" s="313"/>
      <c r="F15" s="313"/>
      <c r="G15" s="313">
        <v>91</v>
      </c>
      <c r="H15" s="314"/>
    </row>
    <row r="16" spans="1:8" s="310" customFormat="1" ht="12">
      <c r="A16" s="311" t="s">
        <v>326</v>
      </c>
      <c r="B16" s="312" t="s">
        <v>327</v>
      </c>
      <c r="C16" s="313">
        <v>2854</v>
      </c>
      <c r="D16" s="313"/>
      <c r="E16" s="313"/>
      <c r="F16" s="313"/>
      <c r="G16" s="313">
        <v>1150</v>
      </c>
      <c r="H16" s="314"/>
    </row>
    <row r="17" spans="1:8" s="310" customFormat="1" ht="12">
      <c r="A17" s="311" t="s">
        <v>328</v>
      </c>
      <c r="B17" s="312" t="s">
        <v>329</v>
      </c>
      <c r="C17" s="313">
        <v>65</v>
      </c>
      <c r="D17" s="313"/>
      <c r="E17" s="313"/>
      <c r="F17" s="313"/>
      <c r="G17" s="313">
        <v>120</v>
      </c>
      <c r="H17" s="314"/>
    </row>
    <row r="18" spans="1:8" s="310" customFormat="1" ht="12">
      <c r="A18" s="311" t="s">
        <v>330</v>
      </c>
      <c r="B18" s="312" t="s">
        <v>331</v>
      </c>
      <c r="C18" s="313">
        <v>2926</v>
      </c>
      <c r="D18" s="313"/>
      <c r="E18" s="313"/>
      <c r="F18" s="313"/>
      <c r="G18" s="313">
        <v>2026</v>
      </c>
      <c r="H18" s="314"/>
    </row>
    <row r="19" spans="1:8" s="310" customFormat="1" ht="12">
      <c r="A19" s="311" t="s">
        <v>332</v>
      </c>
      <c r="B19" s="312" t="s">
        <v>333</v>
      </c>
      <c r="C19" s="313"/>
      <c r="D19" s="313"/>
      <c r="E19" s="313"/>
      <c r="F19" s="313"/>
      <c r="G19" s="313"/>
      <c r="H19" s="314"/>
    </row>
    <row r="20" spans="1:8" s="310" customFormat="1" ht="12.75" thickBot="1">
      <c r="A20" s="315" t="s">
        <v>334</v>
      </c>
      <c r="B20" s="316" t="s">
        <v>335</v>
      </c>
      <c r="C20" s="317">
        <v>3665</v>
      </c>
      <c r="D20" s="317"/>
      <c r="E20" s="317"/>
      <c r="F20" s="317"/>
      <c r="G20" s="317">
        <v>5897</v>
      </c>
      <c r="H20" s="318"/>
    </row>
    <row r="21" spans="1:8" s="310" customFormat="1" ht="12.75" thickBot="1">
      <c r="A21" s="319" t="s">
        <v>336</v>
      </c>
      <c r="B21" s="320" t="s">
        <v>337</v>
      </c>
      <c r="C21" s="321">
        <f aca="true" t="shared" si="1" ref="C21:H21">SUM(C14:C20)</f>
        <v>9622</v>
      </c>
      <c r="D21" s="321">
        <f t="shared" si="1"/>
        <v>0</v>
      </c>
      <c r="E21" s="321">
        <f t="shared" si="1"/>
        <v>0</v>
      </c>
      <c r="F21" s="321">
        <f t="shared" si="1"/>
        <v>0</v>
      </c>
      <c r="G21" s="321">
        <f t="shared" si="1"/>
        <v>9284</v>
      </c>
      <c r="H21" s="322">
        <f t="shared" si="1"/>
        <v>0</v>
      </c>
    </row>
    <row r="22" spans="1:8" s="310" customFormat="1" ht="12.75" thickBot="1">
      <c r="A22" s="319" t="s">
        <v>338</v>
      </c>
      <c r="B22" s="320" t="s">
        <v>339</v>
      </c>
      <c r="C22" s="321">
        <f aca="true" t="shared" si="2" ref="C22:H22">C13+C21</f>
        <v>10822</v>
      </c>
      <c r="D22" s="321">
        <f t="shared" si="2"/>
        <v>0</v>
      </c>
      <c r="E22" s="321">
        <f t="shared" si="2"/>
        <v>0</v>
      </c>
      <c r="F22" s="321">
        <f t="shared" si="2"/>
        <v>0</v>
      </c>
      <c r="G22" s="321">
        <f t="shared" si="2"/>
        <v>10484</v>
      </c>
      <c r="H22" s="322">
        <f t="shared" si="2"/>
        <v>0</v>
      </c>
    </row>
  </sheetData>
  <sheetProtection sheet="1" objects="1" scenarios="1"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349</v>
      </c>
    </row>
    <row r="2" spans="1:3" ht="14.25">
      <c r="A2" s="112"/>
      <c r="B2" s="552" t="s">
        <v>520</v>
      </c>
      <c r="C2" s="552"/>
    </row>
    <row r="3" ht="13.5" thickBot="1">
      <c r="E3" s="113" t="s">
        <v>132</v>
      </c>
    </row>
    <row r="4" spans="1:5" s="67" customFormat="1" ht="61.5" customHeight="1" thickBot="1">
      <c r="A4" s="114" t="s">
        <v>74</v>
      </c>
      <c r="B4" s="127" t="s">
        <v>521</v>
      </c>
      <c r="C4" s="124" t="s">
        <v>264</v>
      </c>
      <c r="D4" s="124" t="s">
        <v>265</v>
      </c>
      <c r="E4" s="124" t="s">
        <v>266</v>
      </c>
    </row>
    <row r="5" spans="1:5" s="111" customFormat="1" ht="12.75">
      <c r="A5" s="136" t="s">
        <v>261</v>
      </c>
      <c r="B5" s="240">
        <v>584</v>
      </c>
      <c r="C5" s="240">
        <v>584</v>
      </c>
      <c r="D5" s="240"/>
      <c r="E5" s="240"/>
    </row>
    <row r="6" spans="1:5" s="111" customFormat="1" ht="12.75">
      <c r="A6" s="138" t="s">
        <v>512</v>
      </c>
      <c r="B6" s="241">
        <v>101</v>
      </c>
      <c r="C6" s="241">
        <v>61</v>
      </c>
      <c r="D6" s="241">
        <v>40</v>
      </c>
      <c r="E6" s="241"/>
    </row>
    <row r="7" spans="1:5" ht="12.75">
      <c r="A7" s="139" t="s">
        <v>513</v>
      </c>
      <c r="B7" s="241">
        <v>1322</v>
      </c>
      <c r="C7" s="241">
        <v>1272</v>
      </c>
      <c r="D7" s="241">
        <v>50</v>
      </c>
      <c r="E7" s="241"/>
    </row>
    <row r="8" spans="1:5" ht="12.75">
      <c r="A8" s="139"/>
      <c r="B8" s="241"/>
      <c r="C8" s="241"/>
      <c r="D8" s="241"/>
      <c r="E8" s="241"/>
    </row>
    <row r="9" spans="1:5" ht="12.75">
      <c r="A9" s="139"/>
      <c r="B9" s="241"/>
      <c r="C9" s="241"/>
      <c r="D9" s="241"/>
      <c r="E9" s="241"/>
    </row>
    <row r="10" spans="1:5" ht="13.5" thickBot="1">
      <c r="A10" s="143"/>
      <c r="B10" s="242"/>
      <c r="C10" s="242"/>
      <c r="D10" s="242"/>
      <c r="E10" s="242"/>
    </row>
    <row r="11" spans="1:5" s="111" customFormat="1" ht="13.5" thickBot="1">
      <c r="A11" s="170" t="s">
        <v>133</v>
      </c>
      <c r="B11" s="109">
        <f>SUM(B5:B10)</f>
        <v>2007</v>
      </c>
      <c r="C11" s="109">
        <f>SUM(C5:C10)</f>
        <v>1917</v>
      </c>
      <c r="D11" s="109">
        <f>SUM(D5:D10)</f>
        <v>90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350</v>
      </c>
    </row>
    <row r="2" spans="1:3" ht="14.25">
      <c r="A2" s="112"/>
      <c r="B2" s="552" t="s">
        <v>516</v>
      </c>
      <c r="C2" s="552"/>
    </row>
    <row r="3" ht="13.5" thickBot="1">
      <c r="E3" s="113" t="s">
        <v>132</v>
      </c>
    </row>
    <row r="4" spans="1:5" s="67" customFormat="1" ht="61.5" customHeight="1" thickBot="1">
      <c r="A4" s="114" t="s">
        <v>74</v>
      </c>
      <c r="B4" s="127" t="s">
        <v>518</v>
      </c>
      <c r="C4" s="124" t="s">
        <v>264</v>
      </c>
      <c r="D4" s="124" t="s">
        <v>265</v>
      </c>
      <c r="E4" s="124" t="s">
        <v>267</v>
      </c>
    </row>
    <row r="5" spans="1:5" s="111" customFormat="1" ht="12.75">
      <c r="A5" s="140" t="s">
        <v>134</v>
      </c>
      <c r="B5" s="137">
        <v>2209</v>
      </c>
      <c r="C5" s="137">
        <v>2142</v>
      </c>
      <c r="D5" s="137">
        <v>772</v>
      </c>
      <c r="E5" s="137">
        <v>23</v>
      </c>
    </row>
    <row r="6" spans="1:5" s="111" customFormat="1" ht="12.75">
      <c r="A6" s="141" t="s">
        <v>135</v>
      </c>
      <c r="B6" s="134"/>
      <c r="C6" s="134"/>
      <c r="D6" s="134"/>
      <c r="E6" s="134"/>
    </row>
    <row r="7" spans="1:5" ht="12.75">
      <c r="A7" s="141" t="s">
        <v>136</v>
      </c>
      <c r="B7" s="134">
        <v>5619</v>
      </c>
      <c r="C7" s="134">
        <v>11475</v>
      </c>
      <c r="D7" s="134">
        <v>1444</v>
      </c>
      <c r="E7" s="134">
        <v>4683</v>
      </c>
    </row>
    <row r="8" spans="1:5" ht="12.75">
      <c r="A8" s="141" t="s">
        <v>262</v>
      </c>
      <c r="B8" s="134">
        <v>29546</v>
      </c>
      <c r="C8" s="134">
        <v>29816</v>
      </c>
      <c r="D8" s="134">
        <v>1371</v>
      </c>
      <c r="E8" s="134">
        <v>466</v>
      </c>
    </row>
    <row r="9" spans="1:5" ht="12.75">
      <c r="A9" s="141" t="s">
        <v>506</v>
      </c>
      <c r="B9" s="134"/>
      <c r="C9" s="134">
        <v>24</v>
      </c>
      <c r="D9" s="134">
        <v>112</v>
      </c>
      <c r="E9" s="134"/>
    </row>
    <row r="10" spans="1:5" ht="12.75">
      <c r="A10" s="243" t="s">
        <v>507</v>
      </c>
      <c r="B10" s="244">
        <v>931</v>
      </c>
      <c r="C10" s="244">
        <v>204</v>
      </c>
      <c r="D10" s="244">
        <v>2523</v>
      </c>
      <c r="E10" s="244">
        <v>12</v>
      </c>
    </row>
    <row r="11" spans="1:5" ht="12.75">
      <c r="A11" s="243" t="s">
        <v>263</v>
      </c>
      <c r="B11" s="244">
        <v>535</v>
      </c>
      <c r="C11" s="244">
        <v>532</v>
      </c>
      <c r="D11" s="244">
        <v>196</v>
      </c>
      <c r="E11" s="244">
        <v>5</v>
      </c>
    </row>
    <row r="12" spans="1:5" ht="12.75">
      <c r="A12" s="243" t="s">
        <v>508</v>
      </c>
      <c r="B12" s="244">
        <v>145</v>
      </c>
      <c r="C12" s="244">
        <v>172</v>
      </c>
      <c r="D12" s="244">
        <v>193</v>
      </c>
      <c r="E12" s="244"/>
    </row>
    <row r="13" spans="1:5" ht="13.5" thickBot="1">
      <c r="A13" s="142" t="s">
        <v>481</v>
      </c>
      <c r="B13" s="135">
        <v>145</v>
      </c>
      <c r="C13" s="135">
        <v>686</v>
      </c>
      <c r="D13" s="135">
        <v>327</v>
      </c>
      <c r="E13" s="135">
        <v>30</v>
      </c>
    </row>
    <row r="14" spans="1:5" s="111" customFormat="1" ht="13.5" thickBot="1">
      <c r="A14" s="173" t="s">
        <v>133</v>
      </c>
      <c r="B14" s="132">
        <f>SUM(B5:B13)</f>
        <v>39130</v>
      </c>
      <c r="C14" s="132">
        <f>SUM(C5:C13)</f>
        <v>45051</v>
      </c>
      <c r="D14" s="132">
        <f>SUM(D5:D13)</f>
        <v>6938</v>
      </c>
      <c r="E14" s="132">
        <f>SUM(E5:E13)</f>
        <v>5219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2">
      <selection activeCell="F25" sqref="F25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340</v>
      </c>
    </row>
    <row r="2" spans="1:4" ht="14.25">
      <c r="A2" s="553" t="s">
        <v>341</v>
      </c>
      <c r="B2" s="553"/>
      <c r="C2" s="553"/>
      <c r="D2" s="553"/>
    </row>
    <row r="3" spans="1:4" ht="33.75" customHeight="1">
      <c r="A3" s="554" t="s">
        <v>517</v>
      </c>
      <c r="B3" s="552"/>
      <c r="C3" s="552"/>
      <c r="D3" s="552"/>
    </row>
    <row r="4" ht="13.5" thickBot="1">
      <c r="D4" s="113"/>
    </row>
    <row r="5" spans="1:4" s="67" customFormat="1" ht="43.5" customHeight="1" thickBot="1">
      <c r="A5" s="114" t="s">
        <v>92</v>
      </c>
      <c r="B5" s="124" t="s">
        <v>502</v>
      </c>
      <c r="C5" s="124" t="s">
        <v>342</v>
      </c>
      <c r="D5" s="124" t="s">
        <v>343</v>
      </c>
    </row>
    <row r="6" spans="1:4" ht="15" customHeight="1">
      <c r="A6" s="326" t="s">
        <v>344</v>
      </c>
      <c r="B6" s="327">
        <v>500</v>
      </c>
      <c r="C6" s="327">
        <v>419</v>
      </c>
      <c r="D6" s="327">
        <v>2</v>
      </c>
    </row>
    <row r="7" spans="1:4" ht="15" customHeight="1">
      <c r="A7" s="328" t="s">
        <v>344</v>
      </c>
      <c r="B7" s="329">
        <v>300</v>
      </c>
      <c r="C7" s="329">
        <v>308</v>
      </c>
      <c r="D7" s="329">
        <v>1</v>
      </c>
    </row>
    <row r="8" spans="1:4" ht="15" customHeight="1">
      <c r="A8" s="328" t="s">
        <v>522</v>
      </c>
      <c r="B8" s="329">
        <v>5105</v>
      </c>
      <c r="C8" s="329">
        <v>5056</v>
      </c>
      <c r="D8" s="329">
        <v>19</v>
      </c>
    </row>
    <row r="9" spans="1:4" ht="15" customHeight="1">
      <c r="A9" s="328" t="s">
        <v>345</v>
      </c>
      <c r="B9" s="329">
        <v>2047</v>
      </c>
      <c r="C9" s="329">
        <v>2012</v>
      </c>
      <c r="D9" s="329">
        <v>34</v>
      </c>
    </row>
    <row r="10" spans="1:4" ht="15" customHeight="1">
      <c r="A10" s="328" t="s">
        <v>523</v>
      </c>
      <c r="B10" s="329">
        <v>1735</v>
      </c>
      <c r="C10" s="329">
        <v>1687</v>
      </c>
      <c r="D10" s="329">
        <v>4</v>
      </c>
    </row>
    <row r="11" spans="1:4" ht="15" customHeight="1">
      <c r="A11" s="328" t="s">
        <v>524</v>
      </c>
      <c r="B11" s="329">
        <v>142</v>
      </c>
      <c r="C11" s="329">
        <v>142</v>
      </c>
      <c r="D11" s="329">
        <v>1</v>
      </c>
    </row>
    <row r="12" spans="1:4" ht="15" customHeight="1">
      <c r="A12" s="328" t="s">
        <v>526</v>
      </c>
      <c r="B12" s="329">
        <v>50</v>
      </c>
      <c r="C12" s="329"/>
      <c r="D12" s="329"/>
    </row>
    <row r="13" spans="1:4" ht="15" customHeight="1">
      <c r="A13" s="328" t="s">
        <v>527</v>
      </c>
      <c r="B13" s="329">
        <v>210</v>
      </c>
      <c r="C13" s="329">
        <v>170</v>
      </c>
      <c r="D13" s="329">
        <v>85</v>
      </c>
    </row>
    <row r="14" spans="1:4" ht="15" customHeight="1">
      <c r="A14" s="328" t="s">
        <v>504</v>
      </c>
      <c r="B14" s="329">
        <v>445</v>
      </c>
      <c r="C14" s="329">
        <v>445</v>
      </c>
      <c r="D14" s="329">
        <v>1</v>
      </c>
    </row>
    <row r="15" spans="1:4" ht="15" customHeight="1">
      <c r="A15" s="328" t="s">
        <v>354</v>
      </c>
      <c r="B15" s="329">
        <v>140</v>
      </c>
      <c r="C15" s="329">
        <v>60</v>
      </c>
      <c r="D15" s="329">
        <v>9</v>
      </c>
    </row>
    <row r="16" spans="1:4" ht="15" customHeight="1">
      <c r="A16" s="328" t="s">
        <v>352</v>
      </c>
      <c r="B16" s="329">
        <v>100</v>
      </c>
      <c r="C16" s="329">
        <v>60</v>
      </c>
      <c r="D16" s="329">
        <v>3</v>
      </c>
    </row>
    <row r="17" spans="1:4" ht="15" customHeight="1">
      <c r="A17" s="328" t="s">
        <v>351</v>
      </c>
      <c r="B17" s="329">
        <v>331</v>
      </c>
      <c r="C17" s="329">
        <v>331</v>
      </c>
      <c r="D17" s="329">
        <v>57</v>
      </c>
    </row>
    <row r="18" spans="1:4" ht="15" customHeight="1">
      <c r="A18" s="328" t="s">
        <v>525</v>
      </c>
      <c r="B18" s="329">
        <v>325</v>
      </c>
      <c r="C18" s="329">
        <v>325</v>
      </c>
      <c r="D18" s="329">
        <v>56</v>
      </c>
    </row>
    <row r="19" spans="1:4" ht="15" customHeight="1">
      <c r="A19" s="328" t="s">
        <v>346</v>
      </c>
      <c r="B19" s="329">
        <v>100</v>
      </c>
      <c r="C19" s="329">
        <v>30</v>
      </c>
      <c r="D19" s="329">
        <v>2</v>
      </c>
    </row>
    <row r="20" spans="1:4" ht="15" customHeight="1">
      <c r="A20" s="328" t="s">
        <v>353</v>
      </c>
      <c r="B20" s="329">
        <v>80</v>
      </c>
      <c r="C20" s="329">
        <v>80</v>
      </c>
      <c r="D20" s="329">
        <v>11</v>
      </c>
    </row>
    <row r="21" spans="1:4" ht="15" customHeight="1">
      <c r="A21" s="328" t="s">
        <v>505</v>
      </c>
      <c r="B21" s="329"/>
      <c r="C21" s="329"/>
      <c r="D21" s="329"/>
    </row>
    <row r="22" spans="1:4" ht="15" customHeight="1">
      <c r="A22" s="333" t="s">
        <v>355</v>
      </c>
      <c r="B22" s="334">
        <v>100</v>
      </c>
      <c r="C22" s="334">
        <v>100</v>
      </c>
      <c r="D22" s="334">
        <v>1</v>
      </c>
    </row>
    <row r="23" spans="1:4" ht="15" customHeight="1">
      <c r="A23" s="333" t="s">
        <v>515</v>
      </c>
      <c r="B23" s="334"/>
      <c r="C23" s="334"/>
      <c r="D23" s="334"/>
    </row>
    <row r="24" spans="1:4" ht="15" customHeight="1">
      <c r="A24" s="333" t="s">
        <v>514</v>
      </c>
      <c r="B24" s="334">
        <v>100</v>
      </c>
      <c r="C24" s="334">
        <v>100</v>
      </c>
      <c r="D24" s="334">
        <v>6</v>
      </c>
    </row>
    <row r="25" spans="1:4" ht="15" customHeight="1">
      <c r="A25" s="333"/>
      <c r="B25" s="334"/>
      <c r="C25" s="334"/>
      <c r="D25" s="334"/>
    </row>
    <row r="26" spans="1:4" ht="15" customHeight="1" thickBot="1">
      <c r="A26" s="330" t="s">
        <v>292</v>
      </c>
      <c r="B26" s="331">
        <v>11810</v>
      </c>
      <c r="C26" s="331">
        <f>SUM(C6:C25)</f>
        <v>11325</v>
      </c>
      <c r="D26" s="331">
        <f>SUM(D6:D25)</f>
        <v>292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356</v>
      </c>
    </row>
    <row r="2" spans="1:3" ht="14.25">
      <c r="A2" s="133"/>
      <c r="B2" s="133"/>
      <c r="C2" s="133"/>
    </row>
    <row r="3" spans="1:3" ht="33.75" customHeight="1">
      <c r="A3" s="555" t="s">
        <v>138</v>
      </c>
      <c r="B3" s="555"/>
      <c r="C3" s="555"/>
    </row>
    <row r="4" ht="13.5" thickBot="1">
      <c r="C4" s="113"/>
    </row>
    <row r="5" spans="1:3" s="67" customFormat="1" ht="43.5" customHeight="1">
      <c r="A5" s="131" t="s">
        <v>131</v>
      </c>
      <c r="B5" s="151" t="s">
        <v>92</v>
      </c>
      <c r="C5" s="152" t="s">
        <v>139</v>
      </c>
    </row>
    <row r="6" spans="1:3" ht="28.5" customHeight="1">
      <c r="A6" s="148" t="s">
        <v>62</v>
      </c>
      <c r="B6" s="153" t="s">
        <v>530</v>
      </c>
      <c r="C6" s="144">
        <v>3787</v>
      </c>
    </row>
    <row r="7" spans="1:3" ht="18" customHeight="1">
      <c r="A7" s="148" t="s">
        <v>63</v>
      </c>
      <c r="B7" s="149" t="s">
        <v>145</v>
      </c>
      <c r="C7" s="144">
        <v>3665</v>
      </c>
    </row>
    <row r="8" spans="1:3" ht="18" customHeight="1">
      <c r="A8" s="148" t="s">
        <v>137</v>
      </c>
      <c r="B8" s="149" t="s">
        <v>146</v>
      </c>
      <c r="C8" s="144">
        <v>122</v>
      </c>
    </row>
    <row r="9" spans="1:3" ht="18" customHeight="1">
      <c r="A9" s="148" t="s">
        <v>140</v>
      </c>
      <c r="B9" s="154" t="s">
        <v>148</v>
      </c>
      <c r="C9" s="144">
        <v>109414</v>
      </c>
    </row>
    <row r="10" spans="1:3" ht="18" customHeight="1">
      <c r="A10" s="148" t="s">
        <v>141</v>
      </c>
      <c r="B10" s="154" t="s">
        <v>147</v>
      </c>
      <c r="C10" s="144">
        <v>107233</v>
      </c>
    </row>
    <row r="11" spans="1:3" ht="25.5" customHeight="1">
      <c r="A11" s="148" t="s">
        <v>142</v>
      </c>
      <c r="B11" s="153" t="s">
        <v>531</v>
      </c>
      <c r="C11" s="146">
        <v>5968</v>
      </c>
    </row>
    <row r="12" spans="1:3" ht="18" customHeight="1">
      <c r="A12" s="148" t="s">
        <v>143</v>
      </c>
      <c r="B12" s="149" t="s">
        <v>145</v>
      </c>
      <c r="C12" s="144">
        <v>5897</v>
      </c>
    </row>
    <row r="13" spans="1:3" ht="18" customHeight="1" thickBot="1">
      <c r="A13" s="147" t="s">
        <v>144</v>
      </c>
      <c r="B13" s="150" t="s">
        <v>146</v>
      </c>
      <c r="C13" s="145">
        <v>71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111" zoomScaleNormal="111" zoomScalePageLayoutView="0" workbookViewId="0" topLeftCell="A43">
      <selection activeCell="D60" sqref="D60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56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1" t="s">
        <v>7</v>
      </c>
      <c r="B4" s="232" t="s">
        <v>8</v>
      </c>
      <c r="C4" s="232" t="s">
        <v>9</v>
      </c>
      <c r="D4" s="233" t="s">
        <v>10</v>
      </c>
      <c r="E4" s="233" t="s">
        <v>11</v>
      </c>
    </row>
    <row r="5" spans="1:5" s="13" customFormat="1" ht="12.75" customHeight="1">
      <c r="A5" s="40" t="s">
        <v>152</v>
      </c>
      <c r="B5" s="41" t="s">
        <v>57</v>
      </c>
      <c r="C5" s="91"/>
      <c r="D5" s="163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153</v>
      </c>
      <c r="B6" s="43" t="s">
        <v>58</v>
      </c>
      <c r="C6" s="92"/>
      <c r="D6" s="105"/>
      <c r="E6" s="61" t="str">
        <f t="shared" si="0"/>
        <v>-    </v>
      </c>
    </row>
    <row r="7" spans="1:5" ht="12.75" customHeight="1">
      <c r="A7" s="44" t="s">
        <v>154</v>
      </c>
      <c r="B7" s="45">
        <v>3</v>
      </c>
      <c r="C7" s="92"/>
      <c r="D7" s="105"/>
      <c r="E7" s="61" t="str">
        <f t="shared" si="0"/>
        <v>-    </v>
      </c>
    </row>
    <row r="8" spans="1:5" ht="12.75">
      <c r="A8" s="42" t="s">
        <v>155</v>
      </c>
      <c r="B8" s="5">
        <v>4</v>
      </c>
      <c r="C8" s="92">
        <v>50</v>
      </c>
      <c r="D8" s="105">
        <v>99</v>
      </c>
      <c r="E8" s="62">
        <f t="shared" si="0"/>
        <v>198</v>
      </c>
    </row>
    <row r="9" spans="1:5" ht="12.75">
      <c r="A9" s="42" t="s">
        <v>156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157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158</v>
      </c>
      <c r="B11" s="56">
        <v>7</v>
      </c>
      <c r="C11" s="94">
        <f>SUM(C5:C10)</f>
        <v>50</v>
      </c>
      <c r="D11" s="164">
        <f>SUM(D5:D10)</f>
        <v>99</v>
      </c>
      <c r="E11" s="60">
        <f t="shared" si="0"/>
        <v>198</v>
      </c>
    </row>
    <row r="12" spans="1:5" ht="12.75">
      <c r="A12" s="46" t="s">
        <v>159</v>
      </c>
      <c r="B12" s="5">
        <v>8</v>
      </c>
      <c r="C12" s="92">
        <v>212241</v>
      </c>
      <c r="D12" s="105">
        <v>223717</v>
      </c>
      <c r="E12" s="61">
        <f t="shared" si="0"/>
        <v>105.41</v>
      </c>
    </row>
    <row r="13" spans="1:5" ht="12.75">
      <c r="A13" s="46" t="s">
        <v>160</v>
      </c>
      <c r="B13" s="5">
        <v>9</v>
      </c>
      <c r="C13" s="92">
        <v>1718</v>
      </c>
      <c r="D13" s="105">
        <v>2032</v>
      </c>
      <c r="E13" s="62">
        <f t="shared" si="0"/>
        <v>118.28</v>
      </c>
    </row>
    <row r="14" spans="1:5" ht="12.75">
      <c r="A14" s="46" t="s">
        <v>161</v>
      </c>
      <c r="B14" s="5">
        <v>10</v>
      </c>
      <c r="C14" s="92"/>
      <c r="D14" s="105"/>
      <c r="E14" s="62" t="str">
        <f t="shared" si="0"/>
        <v>-    </v>
      </c>
    </row>
    <row r="15" spans="1:5" ht="12.75">
      <c r="A15" s="46" t="s">
        <v>162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163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164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165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166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67</v>
      </c>
      <c r="B20" s="56">
        <v>16</v>
      </c>
      <c r="C20" s="95">
        <f>SUM(C12:C19)</f>
        <v>213959</v>
      </c>
      <c r="D20" s="164">
        <f>SUM(D12:D19)</f>
        <v>225749</v>
      </c>
      <c r="E20" s="60">
        <f t="shared" si="0"/>
        <v>105.51</v>
      </c>
    </row>
    <row r="21" spans="1:5" ht="12.75">
      <c r="A21" s="46" t="s">
        <v>167</v>
      </c>
      <c r="B21" s="5">
        <v>17</v>
      </c>
      <c r="C21" s="92">
        <v>1200</v>
      </c>
      <c r="D21" s="105">
        <v>1200</v>
      </c>
      <c r="E21" s="61">
        <f t="shared" si="0"/>
        <v>100</v>
      </c>
    </row>
    <row r="22" spans="1:5" ht="12.75">
      <c r="A22" s="46" t="s">
        <v>168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169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170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171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172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68</v>
      </c>
      <c r="B27" s="56">
        <v>23</v>
      </c>
      <c r="C27" s="94">
        <f>SUM(C21:C26)</f>
        <v>1200</v>
      </c>
      <c r="D27" s="164">
        <f>SUM(D21:D26)</f>
        <v>1200</v>
      </c>
      <c r="E27" s="60">
        <f t="shared" si="0"/>
        <v>100</v>
      </c>
    </row>
    <row r="28" spans="1:5" s="2" customFormat="1" ht="12.75">
      <c r="A28" s="46" t="s">
        <v>173</v>
      </c>
      <c r="B28" s="10">
        <v>24</v>
      </c>
      <c r="C28" s="92">
        <v>184615</v>
      </c>
      <c r="D28" s="105">
        <v>177951</v>
      </c>
      <c r="E28" s="62">
        <f t="shared" si="0"/>
        <v>96.39</v>
      </c>
    </row>
    <row r="29" spans="1:5" s="2" customFormat="1" ht="12.75">
      <c r="A29" s="46" t="s">
        <v>174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175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176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6" t="s">
        <v>177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5" t="s">
        <v>69</v>
      </c>
      <c r="B33" s="226">
        <v>29</v>
      </c>
      <c r="C33" s="220">
        <f>SUM(C28:C32)</f>
        <v>184615</v>
      </c>
      <c r="D33" s="221">
        <f>SUM(D28:D32)</f>
        <v>177951</v>
      </c>
      <c r="E33" s="59">
        <f t="shared" si="0"/>
        <v>96.39</v>
      </c>
    </row>
    <row r="34" spans="1:5" ht="17.25" customHeight="1" thickBot="1">
      <c r="A34" s="223" t="s">
        <v>70</v>
      </c>
      <c r="B34" s="228">
        <v>30</v>
      </c>
      <c r="C34" s="96">
        <f>C11+C20+C27+C33</f>
        <v>399824</v>
      </c>
      <c r="D34" s="165">
        <f>D11+D20+D27+D33</f>
        <v>404999</v>
      </c>
      <c r="E34" s="60">
        <f t="shared" si="0"/>
        <v>101.29</v>
      </c>
    </row>
    <row r="35" spans="1:5" ht="12.75">
      <c r="A35" s="227" t="s">
        <v>178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179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180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181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182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183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184</v>
      </c>
      <c r="B41" s="63">
        <v>37</v>
      </c>
      <c r="C41" s="94">
        <f>SUM(C35:C40)</f>
        <v>0</v>
      </c>
      <c r="D41" s="164">
        <f>SUM(D35:D40)</f>
        <v>0</v>
      </c>
      <c r="E41" s="60" t="str">
        <f t="shared" si="1"/>
        <v>-    </v>
      </c>
    </row>
    <row r="42" spans="1:5" ht="14.25" customHeight="1">
      <c r="A42" s="46" t="s">
        <v>185</v>
      </c>
      <c r="B42" s="5">
        <v>38</v>
      </c>
      <c r="C42" s="92">
        <v>112</v>
      </c>
      <c r="D42" s="105">
        <v>91</v>
      </c>
      <c r="E42" s="61">
        <f t="shared" si="1"/>
        <v>81.25</v>
      </c>
    </row>
    <row r="43" spans="1:5" ht="15.75" customHeight="1">
      <c r="A43" s="46" t="s">
        <v>186</v>
      </c>
      <c r="B43" s="5">
        <v>39</v>
      </c>
      <c r="C43" s="92">
        <v>2854</v>
      </c>
      <c r="D43" s="105">
        <v>1150</v>
      </c>
      <c r="E43" s="62">
        <f t="shared" si="1"/>
        <v>40.29</v>
      </c>
    </row>
    <row r="44" spans="1:5" ht="15.75" customHeight="1">
      <c r="A44" s="46" t="s">
        <v>187</v>
      </c>
      <c r="B44" s="5">
        <v>40</v>
      </c>
      <c r="C44" s="92">
        <v>65</v>
      </c>
      <c r="D44" s="105">
        <v>120</v>
      </c>
      <c r="E44" s="62">
        <f t="shared" si="1"/>
        <v>184.62</v>
      </c>
    </row>
    <row r="45" spans="1:5" ht="12.75">
      <c r="A45" s="46" t="s">
        <v>188</v>
      </c>
      <c r="B45" s="5">
        <v>41</v>
      </c>
      <c r="C45" s="92">
        <v>2926</v>
      </c>
      <c r="D45" s="105">
        <v>2026</v>
      </c>
      <c r="E45" s="62">
        <f t="shared" si="1"/>
        <v>69.24</v>
      </c>
    </row>
    <row r="46" spans="1:5" ht="26.25" customHeight="1">
      <c r="A46" s="42" t="s">
        <v>189</v>
      </c>
      <c r="B46" s="5">
        <v>42</v>
      </c>
      <c r="C46" s="92">
        <v>105</v>
      </c>
      <c r="D46" s="105">
        <v>0</v>
      </c>
      <c r="E46" s="62">
        <f t="shared" si="1"/>
        <v>0</v>
      </c>
    </row>
    <row r="47" spans="1:5" ht="12.75">
      <c r="A47" s="42" t="s">
        <v>190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191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192</v>
      </c>
      <c r="B49" s="63">
        <v>45</v>
      </c>
      <c r="C49" s="94">
        <f>SUM(C42:C45)</f>
        <v>5957</v>
      </c>
      <c r="D49" s="94">
        <f>SUM(D42:D45)</f>
        <v>3387</v>
      </c>
      <c r="E49" s="60">
        <f t="shared" si="1"/>
        <v>56.86</v>
      </c>
    </row>
    <row r="50" spans="1:5" ht="12.75">
      <c r="A50" s="46" t="s">
        <v>193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194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195</v>
      </c>
      <c r="B52" s="63">
        <v>48</v>
      </c>
      <c r="C52" s="94">
        <f>SUM(C50:C51)</f>
        <v>0</v>
      </c>
      <c r="D52" s="164">
        <f>SUM(D50:D51)</f>
        <v>0</v>
      </c>
      <c r="E52" s="60" t="str">
        <f t="shared" si="1"/>
        <v>-    </v>
      </c>
    </row>
    <row r="53" spans="1:5" ht="12.75">
      <c r="A53" s="46" t="s">
        <v>196</v>
      </c>
      <c r="B53" s="5">
        <v>49</v>
      </c>
      <c r="C53" s="92">
        <v>122</v>
      </c>
      <c r="D53" s="105">
        <v>71</v>
      </c>
      <c r="E53" s="61">
        <f t="shared" si="1"/>
        <v>58.2</v>
      </c>
    </row>
    <row r="54" spans="1:5" ht="12.75">
      <c r="A54" s="46" t="s">
        <v>197</v>
      </c>
      <c r="B54" s="5">
        <v>50</v>
      </c>
      <c r="C54" s="92">
        <v>3665</v>
      </c>
      <c r="D54" s="105">
        <v>5897</v>
      </c>
      <c r="E54" s="62">
        <f t="shared" si="1"/>
        <v>160.9</v>
      </c>
    </row>
    <row r="55" spans="1:5" ht="12.75">
      <c r="A55" s="46" t="s">
        <v>199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198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200</v>
      </c>
      <c r="B57" s="63">
        <v>53</v>
      </c>
      <c r="C57" s="94">
        <f>SUM(C53:C56)</f>
        <v>3787</v>
      </c>
      <c r="D57" s="164">
        <f>SUM(D53:D56)</f>
        <v>5968</v>
      </c>
      <c r="E57" s="60">
        <f t="shared" si="1"/>
        <v>157.59</v>
      </c>
    </row>
    <row r="58" spans="1:5" ht="12.75">
      <c r="A58" s="46" t="s">
        <v>201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202</v>
      </c>
      <c r="B59" s="5">
        <v>55</v>
      </c>
      <c r="C59" s="92">
        <v>776</v>
      </c>
      <c r="D59" s="105">
        <v>919</v>
      </c>
      <c r="E59" s="62">
        <f t="shared" si="1"/>
        <v>118.43</v>
      </c>
    </row>
    <row r="60" spans="1:5" ht="12.75" customHeight="1">
      <c r="A60" s="46" t="s">
        <v>203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204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9" t="s">
        <v>205</v>
      </c>
      <c r="B62" s="64">
        <v>58</v>
      </c>
      <c r="C62" s="220">
        <f>SUM(C58:C61)</f>
        <v>776</v>
      </c>
      <c r="D62" s="221">
        <f>SUM(D58:D61)</f>
        <v>919</v>
      </c>
      <c r="E62" s="222">
        <f t="shared" si="1"/>
        <v>118.43</v>
      </c>
    </row>
    <row r="63" spans="1:5" ht="18" customHeight="1" thickBot="1">
      <c r="A63" s="223" t="s">
        <v>206</v>
      </c>
      <c r="B63" s="224">
        <v>59</v>
      </c>
      <c r="C63" s="96">
        <f>C41+C49+C52+C57+C62</f>
        <v>10520</v>
      </c>
      <c r="D63" s="165">
        <f>D41+D49+D52+D57+D62</f>
        <v>10274</v>
      </c>
      <c r="E63" s="60">
        <f t="shared" si="1"/>
        <v>97.66</v>
      </c>
    </row>
    <row r="64" spans="1:5" ht="13.5" thickBot="1">
      <c r="A64" s="218" t="s">
        <v>207</v>
      </c>
      <c r="B64" s="66">
        <v>60</v>
      </c>
      <c r="C64" s="217">
        <f>C34+C63</f>
        <v>410344</v>
      </c>
      <c r="D64" s="165">
        <f>D34+D63</f>
        <v>415273</v>
      </c>
      <c r="E64" s="60">
        <f t="shared" si="1"/>
        <v>101.2</v>
      </c>
    </row>
    <row r="68" ht="12.75">
      <c r="G68" s="1" t="s">
        <v>511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2011.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BM29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62.375" style="336" customWidth="1"/>
    <col min="2" max="2" width="4.875" style="337" customWidth="1"/>
    <col min="3" max="4" width="15.875" style="395" customWidth="1"/>
    <col min="5" max="5" width="15.50390625" style="335" bestFit="1" customWidth="1"/>
    <col min="6" max="16384" width="9.375" style="335" customWidth="1"/>
  </cols>
  <sheetData>
    <row r="1" spans="1:5" ht="12.75">
      <c r="A1" s="562" t="s">
        <v>359</v>
      </c>
      <c r="B1" s="562"/>
      <c r="C1" s="562"/>
      <c r="D1" s="562"/>
      <c r="E1" s="562"/>
    </row>
    <row r="2" spans="1:5" ht="12.75">
      <c r="A2" s="562" t="s">
        <v>528</v>
      </c>
      <c r="B2" s="562"/>
      <c r="C2" s="562"/>
      <c r="D2" s="562"/>
      <c r="E2" s="562"/>
    </row>
    <row r="3" spans="1:5" ht="12.75">
      <c r="A3" s="562" t="s">
        <v>360</v>
      </c>
      <c r="B3" s="562"/>
      <c r="C3" s="562"/>
      <c r="D3" s="562"/>
      <c r="E3" s="562"/>
    </row>
    <row r="4" spans="3:5" ht="12.75" thickBot="1">
      <c r="C4" s="335"/>
      <c r="D4" s="335"/>
      <c r="E4" s="338" t="s">
        <v>361</v>
      </c>
    </row>
    <row r="5" spans="1:5" s="342" customFormat="1" ht="31.5" customHeight="1">
      <c r="A5" s="556" t="s">
        <v>0</v>
      </c>
      <c r="B5" s="558" t="s">
        <v>1</v>
      </c>
      <c r="C5" s="339" t="s">
        <v>362</v>
      </c>
      <c r="D5" s="340" t="s">
        <v>3</v>
      </c>
      <c r="E5" s="341" t="s">
        <v>363</v>
      </c>
    </row>
    <row r="6" spans="1:5" s="344" customFormat="1" ht="12.75" thickBot="1">
      <c r="A6" s="557"/>
      <c r="B6" s="559"/>
      <c r="C6" s="560" t="s">
        <v>5</v>
      </c>
      <c r="D6" s="561"/>
      <c r="E6" s="343"/>
    </row>
    <row r="7" spans="1:5" s="350" customFormat="1" ht="12.75" thickBot="1">
      <c r="A7" s="345" t="s">
        <v>7</v>
      </c>
      <c r="B7" s="346" t="s">
        <v>8</v>
      </c>
      <c r="C7" s="347" t="s">
        <v>9</v>
      </c>
      <c r="D7" s="348" t="s">
        <v>10</v>
      </c>
      <c r="E7" s="349" t="s">
        <v>11</v>
      </c>
    </row>
    <row r="8" spans="1:5" ht="12" customHeight="1" thickBot="1">
      <c r="A8" s="351" t="s">
        <v>364</v>
      </c>
      <c r="B8" s="352">
        <v>1</v>
      </c>
      <c r="C8" s="353">
        <v>47</v>
      </c>
      <c r="D8" s="353">
        <v>99</v>
      </c>
      <c r="E8" s="354">
        <f aca="true" t="shared" si="0" ref="E8:E15">ROUND(D8/C8*100,2)</f>
        <v>210.64</v>
      </c>
    </row>
    <row r="9" spans="1:5" ht="12" customHeight="1" thickBot="1">
      <c r="A9" s="351" t="s">
        <v>365</v>
      </c>
      <c r="B9" s="352">
        <v>2</v>
      </c>
      <c r="C9" s="355">
        <f>C10+C23+C28+C31</f>
        <v>213959</v>
      </c>
      <c r="D9" s="355">
        <f>D10+D23+D28+D31</f>
        <v>225749</v>
      </c>
      <c r="E9" s="354">
        <f t="shared" si="0"/>
        <v>105.51</v>
      </c>
    </row>
    <row r="10" spans="1:5" ht="12" customHeight="1">
      <c r="A10" s="356" t="s">
        <v>366</v>
      </c>
      <c r="B10" s="357">
        <v>3</v>
      </c>
      <c r="C10" s="358">
        <f>C11+C17</f>
        <v>199800</v>
      </c>
      <c r="D10" s="358">
        <f>D11+D17</f>
        <v>210778</v>
      </c>
      <c r="E10" s="359">
        <f t="shared" si="0"/>
        <v>105.49</v>
      </c>
    </row>
    <row r="11" spans="1:5" ht="12" customHeight="1">
      <c r="A11" s="360" t="s">
        <v>367</v>
      </c>
      <c r="B11" s="361">
        <v>4</v>
      </c>
      <c r="C11" s="362">
        <f>SUM(C12:C15)</f>
        <v>137697</v>
      </c>
      <c r="D11" s="362">
        <f>SUM(D12:D15)</f>
        <v>135184</v>
      </c>
      <c r="E11" s="363">
        <f t="shared" si="0"/>
        <v>98.17</v>
      </c>
    </row>
    <row r="12" spans="1:5" ht="12" customHeight="1">
      <c r="A12" s="364" t="s">
        <v>368</v>
      </c>
      <c r="B12" s="337">
        <v>5</v>
      </c>
      <c r="C12" s="365">
        <v>7251</v>
      </c>
      <c r="D12" s="365">
        <v>7255</v>
      </c>
      <c r="E12" s="366">
        <f t="shared" si="0"/>
        <v>100.06</v>
      </c>
    </row>
    <row r="13" spans="1:5" ht="12" customHeight="1">
      <c r="A13" s="367" t="s">
        <v>369</v>
      </c>
      <c r="B13" s="368">
        <v>6</v>
      </c>
      <c r="C13" s="369"/>
      <c r="D13" s="369"/>
      <c r="E13" s="366" t="e">
        <f t="shared" si="0"/>
        <v>#DIV/0!</v>
      </c>
    </row>
    <row r="14" spans="1:5" ht="12" customHeight="1">
      <c r="A14" s="367" t="s">
        <v>370</v>
      </c>
      <c r="B14" s="368">
        <v>7</v>
      </c>
      <c r="C14" s="369"/>
      <c r="D14" s="369"/>
      <c r="E14" s="366" t="e">
        <f t="shared" si="0"/>
        <v>#DIV/0!</v>
      </c>
    </row>
    <row r="15" spans="1:5" ht="12" customHeight="1">
      <c r="A15" s="367" t="s">
        <v>371</v>
      </c>
      <c r="B15" s="368">
        <v>8</v>
      </c>
      <c r="C15" s="369">
        <v>130446</v>
      </c>
      <c r="D15" s="369">
        <v>127929</v>
      </c>
      <c r="E15" s="366">
        <f t="shared" si="0"/>
        <v>98.07</v>
      </c>
    </row>
    <row r="16" spans="1:5" ht="12" customHeight="1">
      <c r="A16" s="370" t="s">
        <v>372</v>
      </c>
      <c r="B16" s="337">
        <v>9</v>
      </c>
      <c r="C16" s="371"/>
      <c r="D16" s="371"/>
      <c r="E16" s="372"/>
    </row>
    <row r="17" spans="1:5" ht="13.5" customHeight="1">
      <c r="A17" s="373" t="s">
        <v>373</v>
      </c>
      <c r="B17" s="374">
        <v>10</v>
      </c>
      <c r="C17" s="375">
        <f>SUM(C18:C21)</f>
        <v>62103</v>
      </c>
      <c r="D17" s="375">
        <f>SUM(D18:D21)</f>
        <v>75594</v>
      </c>
      <c r="E17" s="376">
        <f>ROUND(D17/C17*100,2)</f>
        <v>121.72</v>
      </c>
    </row>
    <row r="18" spans="1:5" ht="12" customHeight="1">
      <c r="A18" s="364" t="s">
        <v>368</v>
      </c>
      <c r="B18" s="337">
        <v>11</v>
      </c>
      <c r="C18" s="365">
        <v>3959</v>
      </c>
      <c r="D18" s="365">
        <v>3955</v>
      </c>
      <c r="E18" s="366">
        <f>ROUND(D18/C18*100,2)</f>
        <v>99.9</v>
      </c>
    </row>
    <row r="19" spans="1:5" ht="12" customHeight="1">
      <c r="A19" s="367" t="s">
        <v>369</v>
      </c>
      <c r="B19" s="368">
        <v>12</v>
      </c>
      <c r="C19" s="369">
        <v>1539</v>
      </c>
      <c r="D19" s="369">
        <v>1539</v>
      </c>
      <c r="E19" s="366">
        <f>ROUND(D19/C19*100,2)</f>
        <v>100</v>
      </c>
    </row>
    <row r="20" spans="1:5" ht="12" customHeight="1">
      <c r="A20" s="377" t="s">
        <v>370</v>
      </c>
      <c r="B20" s="368">
        <v>13</v>
      </c>
      <c r="C20" s="369">
        <v>36130</v>
      </c>
      <c r="D20" s="369">
        <v>50230</v>
      </c>
      <c r="E20" s="366">
        <f>ROUND(D20/C20*100,2)</f>
        <v>139.03</v>
      </c>
    </row>
    <row r="21" spans="1:5" ht="12" customHeight="1">
      <c r="A21" s="367" t="s">
        <v>374</v>
      </c>
      <c r="B21" s="368">
        <v>14</v>
      </c>
      <c r="C21" s="369">
        <v>20475</v>
      </c>
      <c r="D21" s="369">
        <v>19870</v>
      </c>
      <c r="E21" s="366">
        <f>ROUND(D21/C21*100,2)</f>
        <v>97.05</v>
      </c>
    </row>
    <row r="22" spans="1:5" ht="12" customHeight="1">
      <c r="A22" s="370" t="s">
        <v>503</v>
      </c>
      <c r="B22" s="337">
        <v>15</v>
      </c>
      <c r="C22" s="371"/>
      <c r="D22" s="371"/>
      <c r="E22" s="372"/>
    </row>
    <row r="23" spans="1:5" s="378" customFormat="1" ht="12" customHeight="1">
      <c r="A23" s="373" t="s">
        <v>375</v>
      </c>
      <c r="B23" s="374">
        <v>16</v>
      </c>
      <c r="C23" s="375">
        <f>SUM(C24:C27)</f>
        <v>12441</v>
      </c>
      <c r="D23" s="375">
        <f>SUM(D24:D27)</f>
        <v>12939</v>
      </c>
      <c r="E23" s="376">
        <f>ROUND(D23/C23*100,2)</f>
        <v>104</v>
      </c>
    </row>
    <row r="24" spans="1:5" ht="12" customHeight="1">
      <c r="A24" s="364" t="s">
        <v>376</v>
      </c>
      <c r="B24" s="337">
        <v>17</v>
      </c>
      <c r="C24" s="365">
        <v>12432</v>
      </c>
      <c r="D24" s="365">
        <v>12661</v>
      </c>
      <c r="E24" s="366">
        <f>ROUND(D24/C24*100,2)</f>
        <v>101.84</v>
      </c>
    </row>
    <row r="25" spans="1:5" ht="12" customHeight="1">
      <c r="A25" s="367" t="s">
        <v>377</v>
      </c>
      <c r="B25" s="368">
        <v>18</v>
      </c>
      <c r="C25" s="369">
        <v>9</v>
      </c>
      <c r="D25" s="369">
        <v>278</v>
      </c>
      <c r="E25" s="366">
        <f>ROUND(D25/C25*100,2)</f>
        <v>3088.89</v>
      </c>
    </row>
    <row r="26" spans="1:5" ht="12" customHeight="1">
      <c r="A26" s="370" t="s">
        <v>378</v>
      </c>
      <c r="B26" s="368">
        <v>19</v>
      </c>
      <c r="C26" s="371"/>
      <c r="D26" s="371"/>
      <c r="E26" s="366" t="e">
        <f>ROUND(D26/C26*100,2)</f>
        <v>#DIV/0!</v>
      </c>
    </row>
    <row r="27" spans="1:5" ht="12" customHeight="1">
      <c r="A27" s="370" t="s">
        <v>379</v>
      </c>
      <c r="B27" s="337">
        <v>20</v>
      </c>
      <c r="C27" s="371"/>
      <c r="D27" s="371"/>
      <c r="E27" s="366"/>
    </row>
    <row r="28" spans="1:5" ht="12" customHeight="1">
      <c r="A28" s="373" t="s">
        <v>380</v>
      </c>
      <c r="B28" s="374">
        <v>21</v>
      </c>
      <c r="C28" s="375">
        <f>C29+C30</f>
        <v>1718</v>
      </c>
      <c r="D28" s="375">
        <f>D29+D30</f>
        <v>2032</v>
      </c>
      <c r="E28" s="376">
        <f>ROUND(D28/C28*100,2)</f>
        <v>118.28</v>
      </c>
    </row>
    <row r="29" spans="1:5" ht="12" customHeight="1">
      <c r="A29" s="364" t="s">
        <v>381</v>
      </c>
      <c r="B29" s="337">
        <v>22</v>
      </c>
      <c r="C29" s="365">
        <v>1718</v>
      </c>
      <c r="D29" s="365">
        <v>2032</v>
      </c>
      <c r="E29" s="366">
        <f>ROUND(D29/C29*100,2)</f>
        <v>118.28</v>
      </c>
    </row>
    <row r="30" spans="1:5" ht="12" customHeight="1">
      <c r="A30" s="367" t="s">
        <v>382</v>
      </c>
      <c r="B30" s="368">
        <v>23</v>
      </c>
      <c r="C30" s="369"/>
      <c r="D30" s="369"/>
      <c r="E30" s="366"/>
    </row>
    <row r="31" spans="1:5" ht="12" customHeight="1">
      <c r="A31" s="373" t="s">
        <v>383</v>
      </c>
      <c r="B31" s="379">
        <v>24</v>
      </c>
      <c r="C31" s="380"/>
      <c r="D31" s="380"/>
      <c r="E31" s="376"/>
    </row>
    <row r="32" spans="1:5" ht="12" customHeight="1">
      <c r="A32" s="373" t="s">
        <v>384</v>
      </c>
      <c r="B32" s="379">
        <v>25</v>
      </c>
      <c r="C32" s="380">
        <f>C33+C34+C35</f>
        <v>1200</v>
      </c>
      <c r="D32" s="380">
        <f>D33+D34+D35</f>
        <v>1200</v>
      </c>
      <c r="E32" s="376">
        <f>ROUND(D32/C32*100,2)</f>
        <v>100</v>
      </c>
    </row>
    <row r="33" spans="1:5" ht="12" customHeight="1">
      <c r="A33" s="370" t="s">
        <v>385</v>
      </c>
      <c r="B33" s="368">
        <v>26</v>
      </c>
      <c r="C33" s="371">
        <v>1200</v>
      </c>
      <c r="D33" s="371">
        <v>1200</v>
      </c>
      <c r="E33" s="366">
        <f>ROUND(D33/C33*100,2)</f>
        <v>100</v>
      </c>
    </row>
    <row r="34" spans="1:5" ht="12" customHeight="1">
      <c r="A34" s="370" t="s">
        <v>386</v>
      </c>
      <c r="B34" s="368">
        <v>27</v>
      </c>
      <c r="C34" s="371"/>
      <c r="D34" s="371"/>
      <c r="E34" s="366"/>
    </row>
    <row r="35" spans="1:5" ht="12" customHeight="1" thickBot="1">
      <c r="A35" s="370" t="s">
        <v>387</v>
      </c>
      <c r="B35" s="381">
        <v>28</v>
      </c>
      <c r="C35" s="371"/>
      <c r="D35" s="371"/>
      <c r="E35" s="382"/>
    </row>
    <row r="36" spans="1:5" ht="12" customHeight="1" thickBot="1">
      <c r="A36" s="351" t="s">
        <v>388</v>
      </c>
      <c r="B36" s="383">
        <v>29</v>
      </c>
      <c r="C36" s="384">
        <v>184615</v>
      </c>
      <c r="D36" s="384">
        <v>177951</v>
      </c>
      <c r="E36" s="354">
        <f>ROUND(D36/C36*100,2)</f>
        <v>96.39</v>
      </c>
    </row>
    <row r="37" spans="1:5" ht="12" customHeight="1" thickBot="1">
      <c r="A37" s="351" t="s">
        <v>389</v>
      </c>
      <c r="B37" s="352">
        <v>30</v>
      </c>
      <c r="C37" s="385">
        <f>C8+C9+C32+C36</f>
        <v>399821</v>
      </c>
      <c r="D37" s="385">
        <f>D8+D9+D32+D36</f>
        <v>404999</v>
      </c>
      <c r="E37" s="354">
        <f>ROUND(D37/C37*100,2)</f>
        <v>101.3</v>
      </c>
    </row>
    <row r="38" spans="1:5" ht="12" customHeight="1" thickBot="1">
      <c r="A38" s="386" t="s">
        <v>390</v>
      </c>
      <c r="B38" s="387">
        <v>31</v>
      </c>
      <c r="C38" s="388"/>
      <c r="D38" s="388"/>
      <c r="E38" s="354" t="e">
        <f>ROUND(D38/C38*100,2)</f>
        <v>#DIV/0!</v>
      </c>
    </row>
    <row r="39" spans="1:5" ht="12" customHeight="1" thickBot="1">
      <c r="A39" s="351" t="s">
        <v>391</v>
      </c>
      <c r="B39" s="352">
        <v>32</v>
      </c>
      <c r="C39" s="385">
        <f>C40+C41+C44+C45</f>
        <v>5957</v>
      </c>
      <c r="D39" s="385">
        <f>D40+D41+D44+D45</f>
        <v>3387</v>
      </c>
      <c r="E39" s="354">
        <f>ROUND(D39/C39*100,2)</f>
        <v>56.86</v>
      </c>
    </row>
    <row r="40" spans="1:5" ht="12" customHeight="1">
      <c r="A40" s="364" t="s">
        <v>392</v>
      </c>
      <c r="B40" s="337">
        <v>33</v>
      </c>
      <c r="C40" s="365">
        <v>112</v>
      </c>
      <c r="D40" s="365">
        <v>91</v>
      </c>
      <c r="E40" s="389"/>
    </row>
    <row r="41" spans="1:5" ht="12" customHeight="1">
      <c r="A41" s="367" t="s">
        <v>393</v>
      </c>
      <c r="B41" s="368">
        <v>34</v>
      </c>
      <c r="C41" s="369">
        <v>2854</v>
      </c>
      <c r="D41" s="369">
        <v>1150</v>
      </c>
      <c r="E41" s="366">
        <f>ROUND(D41/C41*100,2)</f>
        <v>40.29</v>
      </c>
    </row>
    <row r="42" spans="1:5" ht="12" customHeight="1">
      <c r="A42" s="390" t="s">
        <v>394</v>
      </c>
      <c r="B42" s="368">
        <v>35</v>
      </c>
      <c r="C42" s="369"/>
      <c r="D42" s="369"/>
      <c r="E42" s="366" t="e">
        <f>ROUND(D42/C42*100,2)</f>
        <v>#DIV/0!</v>
      </c>
    </row>
    <row r="43" spans="1:5" ht="12" customHeight="1">
      <c r="A43" s="377" t="s">
        <v>395</v>
      </c>
      <c r="B43" s="368">
        <v>36</v>
      </c>
      <c r="C43" s="369"/>
      <c r="D43" s="369"/>
      <c r="E43" s="366" t="e">
        <f>ROUND(D43/C43*100,2)</f>
        <v>#DIV/0!</v>
      </c>
    </row>
    <row r="44" spans="1:5" ht="12" customHeight="1">
      <c r="A44" s="377" t="s">
        <v>396</v>
      </c>
      <c r="B44" s="368">
        <v>37</v>
      </c>
      <c r="C44" s="369">
        <v>65</v>
      </c>
      <c r="D44" s="369">
        <v>120</v>
      </c>
      <c r="E44" s="366"/>
    </row>
    <row r="45" spans="1:5" ht="12" customHeight="1">
      <c r="A45" s="377" t="s">
        <v>397</v>
      </c>
      <c r="B45" s="368">
        <v>38</v>
      </c>
      <c r="C45" s="369">
        <v>2926</v>
      </c>
      <c r="D45" s="369">
        <v>2026</v>
      </c>
      <c r="E45" s="366"/>
    </row>
    <row r="46" spans="1:5" ht="12" customHeight="1">
      <c r="A46" s="377" t="s">
        <v>398</v>
      </c>
      <c r="B46" s="368">
        <v>39</v>
      </c>
      <c r="C46" s="369"/>
      <c r="D46" s="369"/>
      <c r="E46" s="366"/>
    </row>
    <row r="47" spans="1:5" ht="12" customHeight="1">
      <c r="A47" s="377" t="s">
        <v>399</v>
      </c>
      <c r="B47" s="368">
        <v>40</v>
      </c>
      <c r="C47" s="369"/>
      <c r="D47" s="369"/>
      <c r="E47" s="366"/>
    </row>
    <row r="48" spans="1:5" ht="12" customHeight="1" thickBot="1">
      <c r="A48" s="391" t="s">
        <v>400</v>
      </c>
      <c r="B48" s="381">
        <v>41</v>
      </c>
      <c r="C48" s="371"/>
      <c r="D48" s="371"/>
      <c r="E48" s="382"/>
    </row>
    <row r="49" spans="1:5" ht="12" customHeight="1" thickBot="1">
      <c r="A49" s="392" t="s">
        <v>401</v>
      </c>
      <c r="B49" s="352">
        <v>42</v>
      </c>
      <c r="C49" s="353"/>
      <c r="D49" s="353"/>
      <c r="E49" s="354"/>
    </row>
    <row r="50" spans="1:5" ht="12" customHeight="1" thickBot="1">
      <c r="A50" s="392" t="s">
        <v>25</v>
      </c>
      <c r="B50" s="352">
        <v>43</v>
      </c>
      <c r="C50" s="353">
        <v>3787</v>
      </c>
      <c r="D50" s="353">
        <v>5968</v>
      </c>
      <c r="E50" s="354">
        <f>ROUND(D50/C50*100,2)</f>
        <v>157.59</v>
      </c>
    </row>
    <row r="51" spans="1:5" ht="12" customHeight="1" thickBot="1">
      <c r="A51" s="392" t="s">
        <v>402</v>
      </c>
      <c r="B51" s="383">
        <v>44</v>
      </c>
      <c r="C51" s="353">
        <v>776</v>
      </c>
      <c r="D51" s="353">
        <v>919</v>
      </c>
      <c r="E51" s="354">
        <f>ROUND(D51/C51*100,2)</f>
        <v>118.43</v>
      </c>
    </row>
    <row r="52" spans="1:5" ht="12" customHeight="1" thickBot="1">
      <c r="A52" s="351" t="s">
        <v>403</v>
      </c>
      <c r="B52" s="352">
        <v>45</v>
      </c>
      <c r="C52" s="355">
        <f>C38+C39+C49+C50+C51</f>
        <v>10520</v>
      </c>
      <c r="D52" s="355">
        <f>D38+D39+D49+D50+D51</f>
        <v>10274</v>
      </c>
      <c r="E52" s="354">
        <f>ROUND(D52/C52*100,2)</f>
        <v>97.66</v>
      </c>
    </row>
    <row r="53" spans="1:5" ht="18" customHeight="1" thickBot="1">
      <c r="A53" s="351" t="s">
        <v>404</v>
      </c>
      <c r="B53" s="393">
        <v>46</v>
      </c>
      <c r="C53" s="355">
        <f>C37+C52</f>
        <v>410341</v>
      </c>
      <c r="D53" s="355">
        <f>D37+D52</f>
        <v>415273</v>
      </c>
      <c r="E53" s="354">
        <f>ROUND(D53/C53*100,2)</f>
        <v>101.2</v>
      </c>
    </row>
    <row r="54" ht="12">
      <c r="A54" s="394"/>
    </row>
    <row r="56" ht="12">
      <c r="B56" s="396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66.00390625" style="398" customWidth="1"/>
    <col min="2" max="2" width="6.375" style="399" customWidth="1"/>
    <col min="3" max="4" width="15.875" style="400" customWidth="1"/>
    <col min="5" max="5" width="11.625" style="446" bestFit="1" customWidth="1"/>
    <col min="6" max="16384" width="9.375" style="397" customWidth="1"/>
  </cols>
  <sheetData>
    <row r="1" spans="1:5" ht="12.75">
      <c r="A1" s="566" t="s">
        <v>359</v>
      </c>
      <c r="B1" s="566"/>
      <c r="C1" s="566"/>
      <c r="D1" s="566"/>
      <c r="E1" s="566"/>
    </row>
    <row r="2" spans="1:5" ht="12.75">
      <c r="A2" s="566" t="s">
        <v>529</v>
      </c>
      <c r="B2" s="566"/>
      <c r="C2" s="566"/>
      <c r="D2" s="566"/>
      <c r="E2" s="566"/>
    </row>
    <row r="3" spans="1:5" ht="12.75">
      <c r="A3" s="566" t="s">
        <v>360</v>
      </c>
      <c r="B3" s="566"/>
      <c r="C3" s="566"/>
      <c r="D3" s="566"/>
      <c r="E3" s="566"/>
    </row>
    <row r="4" ht="13.5" thickBot="1">
      <c r="E4" s="401" t="s">
        <v>361</v>
      </c>
    </row>
    <row r="5" spans="1:5" s="405" customFormat="1" ht="31.5" customHeight="1">
      <c r="A5" s="564" t="s">
        <v>12</v>
      </c>
      <c r="B5" s="558" t="s">
        <v>1</v>
      </c>
      <c r="C5" s="402" t="s">
        <v>2</v>
      </c>
      <c r="D5" s="403" t="s">
        <v>3</v>
      </c>
      <c r="E5" s="404" t="s">
        <v>405</v>
      </c>
    </row>
    <row r="6" spans="1:5" s="405" customFormat="1" ht="13.5" thickBot="1">
      <c r="A6" s="565"/>
      <c r="B6" s="563"/>
      <c r="C6" s="406" t="s">
        <v>5</v>
      </c>
      <c r="D6" s="407"/>
      <c r="E6" s="408"/>
    </row>
    <row r="7" spans="1:5" s="414" customFormat="1" ht="13.5" thickBot="1">
      <c r="A7" s="409" t="s">
        <v>7</v>
      </c>
      <c r="B7" s="410" t="s">
        <v>8</v>
      </c>
      <c r="C7" s="411" t="s">
        <v>9</v>
      </c>
      <c r="D7" s="412" t="s">
        <v>10</v>
      </c>
      <c r="E7" s="413" t="s">
        <v>11</v>
      </c>
    </row>
    <row r="8" spans="1:5" ht="12.75" customHeight="1">
      <c r="A8" s="415" t="s">
        <v>500</v>
      </c>
      <c r="B8" s="416">
        <v>47</v>
      </c>
      <c r="C8" s="417">
        <v>489962</v>
      </c>
      <c r="D8" s="417">
        <v>489962</v>
      </c>
      <c r="E8" s="418">
        <f>ROUND(D8/C8*100,2)</f>
        <v>100</v>
      </c>
    </row>
    <row r="9" spans="1:5" ht="12.75">
      <c r="A9" s="419" t="s">
        <v>501</v>
      </c>
      <c r="B9" s="416">
        <v>48</v>
      </c>
      <c r="C9" s="420">
        <v>-102885</v>
      </c>
      <c r="D9" s="420">
        <v>-84549</v>
      </c>
      <c r="E9" s="421">
        <f>ROUND(D9/C9*100,2)</f>
        <v>82.18</v>
      </c>
    </row>
    <row r="10" spans="1:5" ht="13.5" thickBot="1">
      <c r="A10" s="422" t="s">
        <v>406</v>
      </c>
      <c r="B10" s="423">
        <v>49</v>
      </c>
      <c r="C10" s="424"/>
      <c r="D10" s="424"/>
      <c r="E10" s="425"/>
    </row>
    <row r="11" spans="1:5" ht="12.75" customHeight="1" thickBot="1">
      <c r="A11" s="392" t="s">
        <v>407</v>
      </c>
      <c r="B11" s="426">
        <v>50</v>
      </c>
      <c r="C11" s="427">
        <f>SUM(C8:C10)</f>
        <v>387077</v>
      </c>
      <c r="D11" s="427">
        <f>SUM(D8:D10)</f>
        <v>405413</v>
      </c>
      <c r="E11" s="354">
        <f>ROUND(D11/C11*100,2)</f>
        <v>104.74</v>
      </c>
    </row>
    <row r="12" spans="1:5" ht="12.75" customHeight="1">
      <c r="A12" s="428" t="s">
        <v>408</v>
      </c>
      <c r="B12" s="429">
        <v>51</v>
      </c>
      <c r="C12" s="430">
        <v>1461</v>
      </c>
      <c r="D12" s="430">
        <f>D13+D14</f>
        <v>6887</v>
      </c>
      <c r="E12" s="359">
        <f>ROUND(D12/C12*100,2)</f>
        <v>471.39</v>
      </c>
    </row>
    <row r="13" spans="1:5" ht="12.75">
      <c r="A13" s="415" t="s">
        <v>409</v>
      </c>
      <c r="B13" s="416">
        <v>52</v>
      </c>
      <c r="C13" s="417">
        <v>1461</v>
      </c>
      <c r="D13" s="417">
        <v>6887</v>
      </c>
      <c r="E13" s="421">
        <f>ROUND(D13/C13*100,2)</f>
        <v>471.39</v>
      </c>
    </row>
    <row r="14" spans="1:5" ht="12.75">
      <c r="A14" s="422" t="s">
        <v>410</v>
      </c>
      <c r="B14" s="432">
        <v>53</v>
      </c>
      <c r="C14" s="424"/>
      <c r="D14" s="424"/>
      <c r="E14" s="501"/>
    </row>
    <row r="15" spans="1:5" ht="12.75">
      <c r="A15" s="433" t="s">
        <v>411</v>
      </c>
      <c r="B15" s="434">
        <v>54</v>
      </c>
      <c r="C15" s="435">
        <f>SUM(C16:C17)</f>
        <v>0</v>
      </c>
      <c r="D15" s="435">
        <f>SUM(D16:D17)</f>
        <v>0</v>
      </c>
      <c r="E15" s="431"/>
    </row>
    <row r="16" spans="1:5" ht="12.75">
      <c r="A16" s="415" t="s">
        <v>412</v>
      </c>
      <c r="B16" s="416">
        <v>55</v>
      </c>
      <c r="C16" s="417"/>
      <c r="D16" s="417"/>
      <c r="E16" s="431"/>
    </row>
    <row r="17" spans="1:5" ht="13.5" thickBot="1">
      <c r="A17" s="422" t="s">
        <v>413</v>
      </c>
      <c r="B17" s="432">
        <v>56</v>
      </c>
      <c r="C17" s="424"/>
      <c r="D17" s="424"/>
      <c r="E17" s="431"/>
    </row>
    <row r="18" spans="1:5" ht="13.5" thickBot="1">
      <c r="A18" s="436" t="s">
        <v>414</v>
      </c>
      <c r="B18" s="426">
        <v>57</v>
      </c>
      <c r="C18" s="427">
        <f>C12+C15</f>
        <v>1461</v>
      </c>
      <c r="D18" s="427">
        <f>D12+D15</f>
        <v>6887</v>
      </c>
      <c r="E18" s="354">
        <f>ROUND(D18/C18*100,2)</f>
        <v>471.39</v>
      </c>
    </row>
    <row r="19" spans="1:5" ht="13.5" thickBot="1">
      <c r="A19" s="392" t="s">
        <v>415</v>
      </c>
      <c r="B19" s="426">
        <v>58</v>
      </c>
      <c r="C19" s="427">
        <f>SUM(C20:C23)</f>
        <v>12340</v>
      </c>
      <c r="D19" s="427">
        <f>SUM(D20:D23)</f>
        <v>0</v>
      </c>
      <c r="E19" s="354">
        <f>ROUND(D19/C19*100,2)</f>
        <v>0</v>
      </c>
    </row>
    <row r="20" spans="1:5" ht="12.75">
      <c r="A20" s="415" t="s">
        <v>416</v>
      </c>
      <c r="B20" s="416">
        <v>59</v>
      </c>
      <c r="C20" s="417"/>
      <c r="D20" s="417"/>
      <c r="E20" s="359"/>
    </row>
    <row r="21" spans="1:5" ht="12.75">
      <c r="A21" s="419" t="s">
        <v>417</v>
      </c>
      <c r="B21" s="416">
        <v>60</v>
      </c>
      <c r="C21" s="420"/>
      <c r="D21" s="420"/>
      <c r="E21" s="376"/>
    </row>
    <row r="22" spans="1:5" ht="12.75">
      <c r="A22" s="419" t="s">
        <v>418</v>
      </c>
      <c r="B22" s="416">
        <v>61</v>
      </c>
      <c r="C22" s="420">
        <v>12340</v>
      </c>
      <c r="D22" s="420"/>
      <c r="E22" s="421">
        <f>ROUND(D22/C22*100,2)</f>
        <v>0</v>
      </c>
    </row>
    <row r="23" spans="1:5" ht="13.5" thickBot="1">
      <c r="A23" s="422" t="s">
        <v>419</v>
      </c>
      <c r="B23" s="432">
        <v>62</v>
      </c>
      <c r="C23" s="424"/>
      <c r="D23" s="424"/>
      <c r="E23" s="502"/>
    </row>
    <row r="24" spans="1:5" ht="13.5" thickBot="1">
      <c r="A24" s="392" t="s">
        <v>420</v>
      </c>
      <c r="B24" s="426">
        <v>63</v>
      </c>
      <c r="C24" s="427">
        <f>C25+C26+C29+C32</f>
        <v>6364</v>
      </c>
      <c r="D24" s="427">
        <f>D25+D26+D29+D32</f>
        <v>3088</v>
      </c>
      <c r="E24" s="354">
        <f>ROUND(D24/C24*100,2)</f>
        <v>48.52</v>
      </c>
    </row>
    <row r="25" spans="1:5" ht="12.75">
      <c r="A25" s="415" t="s">
        <v>421</v>
      </c>
      <c r="B25" s="416">
        <v>64</v>
      </c>
      <c r="C25" s="417"/>
      <c r="D25" s="417"/>
      <c r="E25" s="438"/>
    </row>
    <row r="26" spans="1:5" ht="12.75" customHeight="1">
      <c r="A26" s="419" t="s">
        <v>422</v>
      </c>
      <c r="B26" s="416">
        <v>65</v>
      </c>
      <c r="C26" s="420"/>
      <c r="D26" s="420"/>
      <c r="E26" s="421"/>
    </row>
    <row r="27" spans="1:5" ht="12.75" customHeight="1">
      <c r="A27" s="419" t="s">
        <v>423</v>
      </c>
      <c r="B27" s="416">
        <v>66</v>
      </c>
      <c r="C27" s="420"/>
      <c r="D27" s="420"/>
      <c r="E27" s="421"/>
    </row>
    <row r="28" spans="1:5" ht="12.75" customHeight="1">
      <c r="A28" s="419" t="s">
        <v>424</v>
      </c>
      <c r="B28" s="416">
        <v>67</v>
      </c>
      <c r="C28" s="420"/>
      <c r="D28" s="420"/>
      <c r="E28" s="421"/>
    </row>
    <row r="29" spans="1:5" ht="12.75">
      <c r="A29" s="419" t="s">
        <v>425</v>
      </c>
      <c r="B29" s="416">
        <v>68</v>
      </c>
      <c r="C29" s="420">
        <v>153</v>
      </c>
      <c r="D29" s="420">
        <v>115</v>
      </c>
      <c r="E29" s="421">
        <f>ROUND(D29/C29*100,2)</f>
        <v>75.16</v>
      </c>
    </row>
    <row r="30" spans="1:5" ht="12.75">
      <c r="A30" s="419" t="s">
        <v>426</v>
      </c>
      <c r="B30" s="416">
        <v>69</v>
      </c>
      <c r="C30" s="420">
        <v>153</v>
      </c>
      <c r="D30" s="420">
        <v>115</v>
      </c>
      <c r="E30" s="421"/>
    </row>
    <row r="31" spans="1:5" ht="12.75">
      <c r="A31" s="419" t="s">
        <v>427</v>
      </c>
      <c r="B31" s="416">
        <v>70</v>
      </c>
      <c r="C31" s="420"/>
      <c r="D31" s="420"/>
      <c r="E31" s="421"/>
    </row>
    <row r="32" spans="1:5" ht="12.75">
      <c r="A32" s="419" t="s">
        <v>428</v>
      </c>
      <c r="B32" s="416">
        <v>71</v>
      </c>
      <c r="C32" s="420">
        <v>6211</v>
      </c>
      <c r="D32" s="420">
        <v>2973</v>
      </c>
      <c r="E32" s="421">
        <f>ROUND(D32/C32*100,2)</f>
        <v>47.87</v>
      </c>
    </row>
    <row r="33" spans="1:5" ht="12.75">
      <c r="A33" s="439" t="s">
        <v>429</v>
      </c>
      <c r="B33" s="416">
        <v>72</v>
      </c>
      <c r="C33" s="420">
        <v>4737</v>
      </c>
      <c r="D33" s="420">
        <v>2115</v>
      </c>
      <c r="E33" s="421">
        <f>ROUND(D33/C33*100,2)</f>
        <v>44.65</v>
      </c>
    </row>
    <row r="34" spans="1:5" ht="12.75">
      <c r="A34" s="440" t="s">
        <v>430</v>
      </c>
      <c r="B34" s="416">
        <v>73</v>
      </c>
      <c r="C34" s="420"/>
      <c r="D34" s="420"/>
      <c r="E34" s="421" t="e">
        <f>ROUND(D34/C34*100,2)</f>
        <v>#DIV/0!</v>
      </c>
    </row>
    <row r="35" spans="1:5" ht="12.75">
      <c r="A35" s="440" t="s">
        <v>431</v>
      </c>
      <c r="B35" s="416">
        <v>74</v>
      </c>
      <c r="C35" s="420"/>
      <c r="D35" s="420"/>
      <c r="E35" s="421" t="e">
        <f>ROUND(D35/C35*100,2)</f>
        <v>#DIV/0!</v>
      </c>
    </row>
    <row r="36" spans="1:5" ht="12.75">
      <c r="A36" s="441" t="s">
        <v>432</v>
      </c>
      <c r="B36" s="416">
        <v>75</v>
      </c>
      <c r="C36" s="420"/>
      <c r="D36" s="420"/>
      <c r="E36" s="437"/>
    </row>
    <row r="37" spans="1:5" ht="12.75">
      <c r="A37" s="441" t="s">
        <v>499</v>
      </c>
      <c r="B37" s="416">
        <v>76</v>
      </c>
      <c r="C37" s="420">
        <v>992</v>
      </c>
      <c r="D37" s="420"/>
      <c r="E37" s="421"/>
    </row>
    <row r="38" spans="1:5" ht="13.5" thickBot="1">
      <c r="A38" s="442" t="s">
        <v>433</v>
      </c>
      <c r="B38" s="432">
        <v>77</v>
      </c>
      <c r="C38" s="424">
        <v>482</v>
      </c>
      <c r="D38" s="424">
        <v>743</v>
      </c>
      <c r="E38" s="443">
        <f>ROUND(D38/C38*100,2)</f>
        <v>154.15</v>
      </c>
    </row>
    <row r="39" spans="1:5" ht="12.75" customHeight="1" thickBot="1">
      <c r="A39" s="392" t="s">
        <v>434</v>
      </c>
      <c r="B39" s="426">
        <v>78</v>
      </c>
      <c r="C39" s="444">
        <v>3102</v>
      </c>
      <c r="D39" s="444"/>
      <c r="E39" s="445">
        <f>ROUND(D39/C39*100,2)</f>
        <v>0</v>
      </c>
    </row>
    <row r="40" spans="1:5" ht="13.5" thickBot="1">
      <c r="A40" s="436" t="s">
        <v>435</v>
      </c>
      <c r="B40" s="426">
        <v>79</v>
      </c>
      <c r="C40" s="427">
        <f>C19+C24+C39</f>
        <v>21806</v>
      </c>
      <c r="D40" s="427">
        <f>D19+D24+D39</f>
        <v>3088</v>
      </c>
      <c r="E40" s="354">
        <f>ROUND(D40/C40*100,2)</f>
        <v>14.16</v>
      </c>
    </row>
    <row r="41" spans="1:5" ht="17.25" customHeight="1" thickBot="1">
      <c r="A41" s="392" t="s">
        <v>436</v>
      </c>
      <c r="B41" s="426">
        <v>80</v>
      </c>
      <c r="C41" s="427">
        <f>C11+C18+C40</f>
        <v>410344</v>
      </c>
      <c r="D41" s="427">
        <f>D11+D18+D40</f>
        <v>415388</v>
      </c>
      <c r="E41" s="354">
        <f>ROUND(D41/C41*100,2)</f>
        <v>101.23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D25" sqref="D25"/>
    </sheetView>
  </sheetViews>
  <sheetFormatPr defaultColWidth="12.00390625" defaultRowHeight="12.75"/>
  <cols>
    <col min="1" max="1" width="49.625" style="447" customWidth="1"/>
    <col min="2" max="2" width="6.875" style="447" customWidth="1"/>
    <col min="3" max="3" width="17.125" style="448" customWidth="1"/>
    <col min="4" max="4" width="19.125" style="448" customWidth="1"/>
    <col min="5" max="16384" width="12.00390625" style="447" customWidth="1"/>
  </cols>
  <sheetData>
    <row r="1" ht="16.5" thickBot="1"/>
    <row r="2" spans="1:4" ht="43.5" customHeight="1" thickBot="1">
      <c r="A2" s="449" t="s">
        <v>92</v>
      </c>
      <c r="B2" s="450" t="s">
        <v>1</v>
      </c>
      <c r="C2" s="451" t="s">
        <v>437</v>
      </c>
      <c r="D2" s="452" t="s">
        <v>438</v>
      </c>
    </row>
    <row r="3" spans="1:4" ht="15.75" customHeight="1">
      <c r="A3" s="453" t="s">
        <v>439</v>
      </c>
      <c r="B3" s="454" t="s">
        <v>62</v>
      </c>
      <c r="C3" s="455"/>
      <c r="D3" s="456"/>
    </row>
    <row r="4" spans="1:4" ht="15.75" customHeight="1">
      <c r="A4" s="457" t="s">
        <v>440</v>
      </c>
      <c r="B4" s="458" t="s">
        <v>63</v>
      </c>
      <c r="C4" s="459"/>
      <c r="D4" s="460"/>
    </row>
    <row r="5" spans="1:4" ht="15.75" customHeight="1">
      <c r="A5" s="457" t="s">
        <v>441</v>
      </c>
      <c r="B5" s="458" t="s">
        <v>137</v>
      </c>
      <c r="C5" s="459"/>
      <c r="D5" s="460"/>
    </row>
    <row r="6" spans="1:4" ht="15.75" customHeight="1">
      <c r="A6" s="457" t="s">
        <v>442</v>
      </c>
      <c r="B6" s="458" t="s">
        <v>140</v>
      </c>
      <c r="C6" s="459"/>
      <c r="D6" s="460"/>
    </row>
    <row r="7" spans="1:4" ht="15.75" customHeight="1">
      <c r="A7" s="457" t="s">
        <v>443</v>
      </c>
      <c r="B7" s="458" t="s">
        <v>141</v>
      </c>
      <c r="C7" s="459"/>
      <c r="D7" s="460"/>
    </row>
    <row r="8" spans="1:4" ht="15.75" customHeight="1">
      <c r="A8" s="457" t="s">
        <v>444</v>
      </c>
      <c r="B8" s="458" t="s">
        <v>142</v>
      </c>
      <c r="C8" s="459" t="s">
        <v>498</v>
      </c>
      <c r="D8" s="460"/>
    </row>
    <row r="9" spans="1:4" ht="15.75" customHeight="1">
      <c r="A9" s="457" t="s">
        <v>445</v>
      </c>
      <c r="B9" s="458" t="s">
        <v>143</v>
      </c>
      <c r="C9" s="459"/>
      <c r="D9" s="460"/>
    </row>
    <row r="10" spans="1:4" ht="15.75" customHeight="1">
      <c r="A10" s="457" t="s">
        <v>446</v>
      </c>
      <c r="B10" s="458" t="s">
        <v>144</v>
      </c>
      <c r="C10" s="459">
        <v>1919</v>
      </c>
      <c r="D10" s="460"/>
    </row>
    <row r="11" spans="1:4" ht="15.75" customHeight="1">
      <c r="A11" s="461"/>
      <c r="B11" s="458" t="s">
        <v>447</v>
      </c>
      <c r="C11" s="459"/>
      <c r="D11" s="460"/>
    </row>
    <row r="12" spans="1:4" ht="15.75" customHeight="1">
      <c r="A12" s="461"/>
      <c r="B12" s="458" t="s">
        <v>448</v>
      </c>
      <c r="C12" s="459"/>
      <c r="D12" s="460"/>
    </row>
    <row r="13" spans="1:4" ht="15.75" customHeight="1">
      <c r="A13" s="461"/>
      <c r="B13" s="458" t="s">
        <v>449</v>
      </c>
      <c r="C13" s="459"/>
      <c r="D13" s="460"/>
    </row>
    <row r="14" spans="1:4" ht="15.75" customHeight="1">
      <c r="A14" s="461"/>
      <c r="B14" s="458" t="s">
        <v>450</v>
      </c>
      <c r="C14" s="459"/>
      <c r="D14" s="460"/>
    </row>
    <row r="15" spans="1:4" ht="15.75" customHeight="1">
      <c r="A15" s="461"/>
      <c r="B15" s="458" t="s">
        <v>451</v>
      </c>
      <c r="C15" s="459"/>
      <c r="D15" s="460"/>
    </row>
    <row r="16" spans="1:4" ht="15.75" customHeight="1">
      <c r="A16" s="461"/>
      <c r="B16" s="458" t="s">
        <v>452</v>
      </c>
      <c r="C16" s="459"/>
      <c r="D16" s="460"/>
    </row>
    <row r="17" spans="1:4" ht="15.75" customHeight="1">
      <c r="A17" s="461"/>
      <c r="B17" s="458" t="s">
        <v>453</v>
      </c>
      <c r="C17" s="459"/>
      <c r="D17" s="460"/>
    </row>
    <row r="18" spans="1:4" ht="15.75" customHeight="1">
      <c r="A18" s="461"/>
      <c r="B18" s="458" t="s">
        <v>454</v>
      </c>
      <c r="C18" s="459"/>
      <c r="D18" s="460"/>
    </row>
    <row r="19" spans="1:4" ht="15.75" customHeight="1">
      <c r="A19" s="461"/>
      <c r="B19" s="458" t="s">
        <v>455</v>
      </c>
      <c r="C19" s="459"/>
      <c r="D19" s="460"/>
    </row>
    <row r="20" spans="1:4" ht="15.75" customHeight="1">
      <c r="A20" s="461"/>
      <c r="B20" s="458" t="s">
        <v>456</v>
      </c>
      <c r="C20" s="459"/>
      <c r="D20" s="460"/>
    </row>
    <row r="21" spans="1:4" ht="15.75" customHeight="1">
      <c r="A21" s="461"/>
      <c r="B21" s="458" t="s">
        <v>457</v>
      </c>
      <c r="C21" s="459"/>
      <c r="D21" s="460"/>
    </row>
    <row r="22" spans="1:4" ht="15.75" customHeight="1">
      <c r="A22" s="461"/>
      <c r="B22" s="458" t="s">
        <v>458</v>
      </c>
      <c r="C22" s="459"/>
      <c r="D22" s="460"/>
    </row>
    <row r="23" spans="1:4" ht="15.75" customHeight="1">
      <c r="A23" s="461"/>
      <c r="B23" s="458" t="s">
        <v>459</v>
      </c>
      <c r="C23" s="459"/>
      <c r="D23" s="460"/>
    </row>
    <row r="24" spans="1:4" ht="15.75" customHeight="1">
      <c r="A24" s="461"/>
      <c r="B24" s="458" t="s">
        <v>460</v>
      </c>
      <c r="C24" s="459"/>
      <c r="D24" s="460"/>
    </row>
    <row r="25" spans="1:4" ht="15.75" customHeight="1">
      <c r="A25" s="461"/>
      <c r="B25" s="458" t="s">
        <v>461</v>
      </c>
      <c r="C25" s="459"/>
      <c r="D25" s="460"/>
    </row>
    <row r="26" spans="1:4" ht="15.75" customHeight="1">
      <c r="A26" s="461"/>
      <c r="B26" s="458" t="s">
        <v>462</v>
      </c>
      <c r="C26" s="459"/>
      <c r="D26" s="460"/>
    </row>
    <row r="27" spans="1:4" ht="15.75" customHeight="1">
      <c r="A27" s="461"/>
      <c r="B27" s="458" t="s">
        <v>463</v>
      </c>
      <c r="C27" s="459"/>
      <c r="D27" s="460"/>
    </row>
    <row r="28" spans="1:4" ht="15.75" customHeight="1">
      <c r="A28" s="461"/>
      <c r="B28" s="458" t="s">
        <v>464</v>
      </c>
      <c r="C28" s="459"/>
      <c r="D28" s="460"/>
    </row>
    <row r="29" spans="1:4" ht="15.75" customHeight="1">
      <c r="A29" s="461"/>
      <c r="B29" s="458" t="s">
        <v>465</v>
      </c>
      <c r="C29" s="459"/>
      <c r="D29" s="460"/>
    </row>
    <row r="30" spans="1:4" ht="15.75" customHeight="1">
      <c r="A30" s="461"/>
      <c r="B30" s="458" t="s">
        <v>466</v>
      </c>
      <c r="C30" s="459"/>
      <c r="D30" s="460"/>
    </row>
    <row r="31" spans="1:4" ht="15.75" customHeight="1">
      <c r="A31" s="461"/>
      <c r="B31" s="458" t="s">
        <v>467</v>
      </c>
      <c r="C31" s="459"/>
      <c r="D31" s="460"/>
    </row>
    <row r="32" spans="1:4" ht="15.75" customHeight="1">
      <c r="A32" s="461"/>
      <c r="B32" s="458" t="s">
        <v>468</v>
      </c>
      <c r="C32" s="459"/>
      <c r="D32" s="460"/>
    </row>
    <row r="33" spans="1:4" ht="15.75" customHeight="1">
      <c r="A33" s="461"/>
      <c r="B33" s="458" t="s">
        <v>469</v>
      </c>
      <c r="C33" s="459"/>
      <c r="D33" s="460"/>
    </row>
    <row r="34" spans="1:4" ht="15.75" customHeight="1">
      <c r="A34" s="461"/>
      <c r="B34" s="458" t="s">
        <v>470</v>
      </c>
      <c r="C34" s="459"/>
      <c r="D34" s="460"/>
    </row>
    <row r="35" spans="1:4" ht="15.75" customHeight="1" thickBot="1">
      <c r="A35" s="462"/>
      <c r="B35" s="463" t="s">
        <v>471</v>
      </c>
      <c r="C35" s="464"/>
      <c r="D35" s="465"/>
    </row>
    <row r="36" spans="1:4" ht="15.75" customHeight="1" thickBot="1">
      <c r="A36" s="568" t="s">
        <v>83</v>
      </c>
      <c r="B36" s="569"/>
      <c r="C36" s="466"/>
      <c r="D36" s="467">
        <f>SUM(D3:D28)</f>
        <v>0</v>
      </c>
    </row>
    <row r="38" spans="1:4" ht="15.75">
      <c r="A38" s="468"/>
      <c r="B38" s="469"/>
      <c r="C38" s="567"/>
      <c r="D38" s="567"/>
    </row>
    <row r="39" spans="1:4" ht="15.75">
      <c r="A39" s="468"/>
      <c r="B39" s="469"/>
      <c r="C39" s="470"/>
      <c r="D39" s="470"/>
    </row>
    <row r="40" spans="1:4" ht="15.75">
      <c r="A40" s="469"/>
      <c r="B40" s="469"/>
      <c r="C40" s="567"/>
      <c r="D40" s="567"/>
    </row>
    <row r="41" spans="1:2" ht="15.75">
      <c r="A41" s="471"/>
      <c r="B41" s="471"/>
    </row>
    <row r="42" spans="1:3" ht="15.75">
      <c r="A42" s="471"/>
      <c r="B42" s="471"/>
      <c r="C42" s="472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2010.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D5" sqref="D5"/>
    </sheetView>
  </sheetViews>
  <sheetFormatPr defaultColWidth="12.00390625" defaultRowHeight="12.75"/>
  <cols>
    <col min="1" max="1" width="51.50390625" style="447" customWidth="1"/>
    <col min="2" max="2" width="6.875" style="447" customWidth="1"/>
    <col min="3" max="3" width="17.125" style="447" customWidth="1"/>
    <col min="4" max="4" width="19.125" style="448" customWidth="1"/>
    <col min="5" max="16384" width="12.00390625" style="447" customWidth="1"/>
  </cols>
  <sheetData>
    <row r="1" ht="16.5" thickBot="1"/>
    <row r="2" spans="1:4" ht="43.5" customHeight="1">
      <c r="A2" s="473" t="s">
        <v>472</v>
      </c>
      <c r="B2" s="474" t="s">
        <v>1</v>
      </c>
      <c r="C2" s="475" t="s">
        <v>437</v>
      </c>
      <c r="D2" s="476" t="s">
        <v>438</v>
      </c>
    </row>
    <row r="3" spans="1:4" ht="15.75" customHeight="1">
      <c r="A3" s="457" t="s">
        <v>473</v>
      </c>
      <c r="B3" s="458" t="s">
        <v>62</v>
      </c>
      <c r="C3" s="477"/>
      <c r="D3" s="460"/>
    </row>
    <row r="4" spans="1:4" ht="15.75" customHeight="1">
      <c r="A4" s="457" t="s">
        <v>474</v>
      </c>
      <c r="B4" s="458" t="s">
        <v>63</v>
      </c>
      <c r="C4" s="477"/>
      <c r="D4" s="460"/>
    </row>
    <row r="5" spans="1:4" ht="15.75" customHeight="1">
      <c r="A5" s="457" t="s">
        <v>475</v>
      </c>
      <c r="B5" s="458" t="s">
        <v>137</v>
      </c>
      <c r="C5" s="477"/>
      <c r="D5" s="460"/>
    </row>
    <row r="6" spans="1:4" ht="15.75" customHeight="1">
      <c r="A6" s="457" t="s">
        <v>476</v>
      </c>
      <c r="B6" s="458" t="s">
        <v>140</v>
      </c>
      <c r="C6" s="477"/>
      <c r="D6" s="460"/>
    </row>
    <row r="7" spans="1:4" ht="15.75" customHeight="1">
      <c r="A7" s="478" t="s">
        <v>477</v>
      </c>
      <c r="B7" s="458" t="s">
        <v>141</v>
      </c>
      <c r="C7" s="477"/>
      <c r="D7" s="460"/>
    </row>
    <row r="8" spans="1:4" ht="15.75" customHeight="1">
      <c r="A8" s="478"/>
      <c r="B8" s="458" t="s">
        <v>142</v>
      </c>
      <c r="C8" s="477"/>
      <c r="D8" s="460"/>
    </row>
    <row r="9" spans="1:4" ht="15.75" customHeight="1">
      <c r="A9" s="478"/>
      <c r="B9" s="458" t="s">
        <v>143</v>
      </c>
      <c r="C9" s="477"/>
      <c r="D9" s="460"/>
    </row>
    <row r="10" spans="1:4" ht="15.75" customHeight="1">
      <c r="A10" s="478"/>
      <c r="B10" s="458" t="s">
        <v>144</v>
      </c>
      <c r="C10" s="477"/>
      <c r="D10" s="460"/>
    </row>
    <row r="11" spans="1:4" ht="15.75" customHeight="1">
      <c r="A11" s="478"/>
      <c r="B11" s="458" t="s">
        <v>447</v>
      </c>
      <c r="C11" s="477"/>
      <c r="D11" s="460"/>
    </row>
    <row r="12" spans="1:4" ht="15.75" customHeight="1">
      <c r="A12" s="478"/>
      <c r="B12" s="458" t="s">
        <v>448</v>
      </c>
      <c r="C12" s="477"/>
      <c r="D12" s="460"/>
    </row>
    <row r="13" spans="1:4" ht="15.75" customHeight="1">
      <c r="A13" s="478"/>
      <c r="B13" s="458" t="s">
        <v>449</v>
      </c>
      <c r="C13" s="477"/>
      <c r="D13" s="460"/>
    </row>
    <row r="14" spans="1:4" ht="15.75" customHeight="1">
      <c r="A14" s="478"/>
      <c r="B14" s="458" t="s">
        <v>450</v>
      </c>
      <c r="C14" s="477"/>
      <c r="D14" s="460"/>
    </row>
    <row r="15" spans="1:4" ht="15.75" customHeight="1">
      <c r="A15" s="478"/>
      <c r="B15" s="458" t="s">
        <v>451</v>
      </c>
      <c r="C15" s="477"/>
      <c r="D15" s="460"/>
    </row>
    <row r="16" spans="1:4" ht="15.75" customHeight="1">
      <c r="A16" s="478"/>
      <c r="B16" s="458" t="s">
        <v>452</v>
      </c>
      <c r="C16" s="477"/>
      <c r="D16" s="460"/>
    </row>
    <row r="17" spans="1:4" ht="15.75" customHeight="1">
      <c r="A17" s="478"/>
      <c r="B17" s="458" t="s">
        <v>453</v>
      </c>
      <c r="C17" s="477"/>
      <c r="D17" s="460"/>
    </row>
    <row r="18" spans="1:4" ht="15.75" customHeight="1">
      <c r="A18" s="478"/>
      <c r="B18" s="458" t="s">
        <v>454</v>
      </c>
      <c r="C18" s="477"/>
      <c r="D18" s="460"/>
    </row>
    <row r="19" spans="1:4" ht="15.75" customHeight="1">
      <c r="A19" s="478"/>
      <c r="B19" s="458" t="s">
        <v>455</v>
      </c>
      <c r="C19" s="477"/>
      <c r="D19" s="460"/>
    </row>
    <row r="20" spans="1:4" ht="15.75" customHeight="1">
      <c r="A20" s="478"/>
      <c r="B20" s="458" t="s">
        <v>456</v>
      </c>
      <c r="C20" s="477"/>
      <c r="D20" s="460"/>
    </row>
    <row r="21" spans="1:4" ht="15.75" customHeight="1">
      <c r="A21" s="478"/>
      <c r="B21" s="458" t="s">
        <v>457</v>
      </c>
      <c r="C21" s="477"/>
      <c r="D21" s="460"/>
    </row>
    <row r="22" spans="1:4" ht="15.75" customHeight="1">
      <c r="A22" s="478"/>
      <c r="B22" s="458" t="s">
        <v>458</v>
      </c>
      <c r="C22" s="477"/>
      <c r="D22" s="460"/>
    </row>
    <row r="23" spans="1:4" ht="15.75" customHeight="1">
      <c r="A23" s="478"/>
      <c r="B23" s="458" t="s">
        <v>459</v>
      </c>
      <c r="C23" s="477"/>
      <c r="D23" s="460"/>
    </row>
    <row r="24" spans="1:4" ht="15.75" customHeight="1">
      <c r="A24" s="478"/>
      <c r="B24" s="458" t="s">
        <v>460</v>
      </c>
      <c r="C24" s="477"/>
      <c r="D24" s="460"/>
    </row>
    <row r="25" spans="1:4" ht="15.75" customHeight="1">
      <c r="A25" s="478"/>
      <c r="B25" s="458" t="s">
        <v>461</v>
      </c>
      <c r="C25" s="477"/>
      <c r="D25" s="460"/>
    </row>
    <row r="26" spans="1:4" ht="15.75" customHeight="1">
      <c r="A26" s="478"/>
      <c r="B26" s="458" t="s">
        <v>462</v>
      </c>
      <c r="C26" s="477"/>
      <c r="D26" s="460"/>
    </row>
    <row r="27" spans="1:4" ht="15.75" customHeight="1">
      <c r="A27" s="478"/>
      <c r="B27" s="458" t="s">
        <v>463</v>
      </c>
      <c r="C27" s="477"/>
      <c r="D27" s="460"/>
    </row>
    <row r="28" spans="1:4" ht="15.75" customHeight="1">
      <c r="A28" s="478"/>
      <c r="B28" s="458" t="s">
        <v>464</v>
      </c>
      <c r="C28" s="477"/>
      <c r="D28" s="460"/>
    </row>
    <row r="29" spans="1:4" ht="15.75" customHeight="1">
      <c r="A29" s="478"/>
      <c r="B29" s="458" t="s">
        <v>465</v>
      </c>
      <c r="C29" s="477"/>
      <c r="D29" s="460"/>
    </row>
    <row r="30" spans="1:4" ht="15.75" customHeight="1">
      <c r="A30" s="478"/>
      <c r="B30" s="458" t="s">
        <v>466</v>
      </c>
      <c r="C30" s="477"/>
      <c r="D30" s="460"/>
    </row>
    <row r="31" spans="1:4" ht="15.75" customHeight="1">
      <c r="A31" s="478"/>
      <c r="B31" s="458" t="s">
        <v>467</v>
      </c>
      <c r="C31" s="477"/>
      <c r="D31" s="460"/>
    </row>
    <row r="32" spans="1:4" ht="15.75" customHeight="1">
      <c r="A32" s="478"/>
      <c r="B32" s="458" t="s">
        <v>468</v>
      </c>
      <c r="C32" s="477"/>
      <c r="D32" s="460"/>
    </row>
    <row r="33" spans="1:4" ht="15.75" customHeight="1">
      <c r="A33" s="478"/>
      <c r="B33" s="458" t="s">
        <v>469</v>
      </c>
      <c r="C33" s="477"/>
      <c r="D33" s="460"/>
    </row>
    <row r="34" spans="1:4" ht="15.75" customHeight="1">
      <c r="A34" s="478"/>
      <c r="B34" s="458" t="s">
        <v>470</v>
      </c>
      <c r="C34" s="477"/>
      <c r="D34" s="460"/>
    </row>
    <row r="35" spans="1:4" ht="15.75" customHeight="1" thickBot="1">
      <c r="A35" s="479"/>
      <c r="B35" s="463" t="s">
        <v>471</v>
      </c>
      <c r="C35" s="480"/>
      <c r="D35" s="465"/>
    </row>
    <row r="36" spans="1:4" ht="15.75" customHeight="1" thickBot="1">
      <c r="A36" s="570" t="s">
        <v>83</v>
      </c>
      <c r="B36" s="571"/>
      <c r="C36" s="481"/>
      <c r="D36" s="467">
        <f>SUM(D3:D35)</f>
        <v>0</v>
      </c>
    </row>
    <row r="38" spans="1:4" ht="15.75">
      <c r="A38" s="468"/>
      <c r="B38" s="469"/>
      <c r="C38" s="567"/>
      <c r="D38" s="567"/>
    </row>
    <row r="39" spans="1:4" ht="15.75">
      <c r="A39" s="468"/>
      <c r="B39" s="469"/>
      <c r="C39" s="470"/>
      <c r="D39" s="470"/>
    </row>
    <row r="40" spans="1:4" ht="15.75">
      <c r="A40" s="469"/>
      <c r="B40" s="469"/>
      <c r="C40" s="567"/>
      <c r="D40" s="567"/>
    </row>
    <row r="41" spans="1:2" ht="15.75">
      <c r="A41" s="471"/>
      <c r="B41" s="471"/>
    </row>
    <row r="42" spans="1:3" ht="15.75">
      <c r="A42" s="471"/>
      <c r="B42" s="471"/>
      <c r="C42" s="471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2010.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6.625" style="482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3" t="s">
        <v>478</v>
      </c>
    </row>
    <row r="2" spans="1:4" s="487" customFormat="1" ht="37.5" customHeight="1" thickBot="1">
      <c r="A2" s="484" t="s">
        <v>131</v>
      </c>
      <c r="B2" s="485" t="s">
        <v>74</v>
      </c>
      <c r="C2" s="485" t="s">
        <v>479</v>
      </c>
      <c r="D2" s="486" t="s">
        <v>480</v>
      </c>
    </row>
    <row r="3" spans="1:4" s="488" customFormat="1" ht="15" customHeight="1" thickBot="1">
      <c r="A3" s="484">
        <v>1</v>
      </c>
      <c r="B3" s="485">
        <v>2</v>
      </c>
      <c r="C3" s="485">
        <v>3</v>
      </c>
      <c r="D3" s="486">
        <v>4</v>
      </c>
    </row>
    <row r="4" spans="1:4" ht="15" customHeight="1">
      <c r="A4" s="489" t="s">
        <v>62</v>
      </c>
      <c r="B4" s="490" t="s">
        <v>262</v>
      </c>
      <c r="C4" s="491">
        <v>29816</v>
      </c>
      <c r="D4" s="492">
        <v>2346</v>
      </c>
    </row>
    <row r="5" spans="1:4" ht="15" customHeight="1">
      <c r="A5" s="493" t="s">
        <v>63</v>
      </c>
      <c r="B5" s="494" t="s">
        <v>509</v>
      </c>
      <c r="C5" s="495"/>
      <c r="D5" s="496">
        <v>35</v>
      </c>
    </row>
    <row r="6" spans="1:4" ht="15" customHeight="1">
      <c r="A6" s="493" t="s">
        <v>137</v>
      </c>
      <c r="B6" s="494" t="s">
        <v>263</v>
      </c>
      <c r="C6" s="495">
        <v>532</v>
      </c>
      <c r="D6" s="496">
        <v>36</v>
      </c>
    </row>
    <row r="7" spans="1:4" ht="15" customHeight="1">
      <c r="A7" s="493" t="s">
        <v>140</v>
      </c>
      <c r="B7" s="494" t="s">
        <v>497</v>
      </c>
      <c r="C7" s="495"/>
      <c r="D7" s="496">
        <v>200</v>
      </c>
    </row>
    <row r="8" spans="1:4" ht="15" customHeight="1">
      <c r="A8" s="493" t="s">
        <v>141</v>
      </c>
      <c r="B8" s="494" t="s">
        <v>510</v>
      </c>
      <c r="C8" s="495"/>
      <c r="D8" s="496">
        <v>120</v>
      </c>
    </row>
    <row r="9" spans="1:4" ht="15" customHeight="1">
      <c r="A9" s="493" t="s">
        <v>143</v>
      </c>
      <c r="B9" s="494"/>
      <c r="C9" s="495"/>
      <c r="D9" s="496"/>
    </row>
    <row r="10" spans="1:4" ht="15" customHeight="1">
      <c r="A10" s="493" t="s">
        <v>144</v>
      </c>
      <c r="B10" s="494"/>
      <c r="C10" s="495"/>
      <c r="D10" s="496"/>
    </row>
    <row r="11" spans="1:4" ht="15" customHeight="1">
      <c r="A11" s="493" t="s">
        <v>447</v>
      </c>
      <c r="B11" s="494"/>
      <c r="C11" s="495"/>
      <c r="D11" s="496"/>
    </row>
    <row r="12" spans="1:4" ht="15" customHeight="1">
      <c r="A12" s="493" t="s">
        <v>448</v>
      </c>
      <c r="B12" s="494"/>
      <c r="C12" s="495"/>
      <c r="D12" s="496"/>
    </row>
    <row r="13" spans="1:4" ht="15" customHeight="1">
      <c r="A13" s="493" t="s">
        <v>449</v>
      </c>
      <c r="B13" s="494"/>
      <c r="C13" s="495"/>
      <c r="D13" s="496"/>
    </row>
    <row r="14" spans="1:4" ht="15" customHeight="1">
      <c r="A14" s="493" t="s">
        <v>450</v>
      </c>
      <c r="B14" s="494"/>
      <c r="C14" s="495"/>
      <c r="D14" s="496"/>
    </row>
    <row r="15" spans="1:4" ht="15" customHeight="1">
      <c r="A15" s="493" t="s">
        <v>451</v>
      </c>
      <c r="B15" s="494"/>
      <c r="C15" s="495"/>
      <c r="D15" s="496"/>
    </row>
    <row r="16" spans="1:4" ht="15" customHeight="1">
      <c r="A16" s="493" t="s">
        <v>452</v>
      </c>
      <c r="B16" s="494"/>
      <c r="C16" s="495"/>
      <c r="D16" s="496"/>
    </row>
    <row r="17" spans="1:4" ht="15" customHeight="1">
      <c r="A17" s="493" t="s">
        <v>453</v>
      </c>
      <c r="B17" s="494"/>
      <c r="C17" s="495"/>
      <c r="D17" s="496"/>
    </row>
    <row r="18" spans="1:4" ht="15" customHeight="1">
      <c r="A18" s="493" t="s">
        <v>454</v>
      </c>
      <c r="B18" s="494"/>
      <c r="C18" s="495"/>
      <c r="D18" s="496"/>
    </row>
    <row r="19" spans="1:4" ht="15" customHeight="1">
      <c r="A19" s="493" t="s">
        <v>455</v>
      </c>
      <c r="B19" s="494"/>
      <c r="C19" s="495"/>
      <c r="D19" s="496"/>
    </row>
    <row r="20" spans="1:4" ht="15" customHeight="1">
      <c r="A20" s="493" t="s">
        <v>456</v>
      </c>
      <c r="B20" s="494"/>
      <c r="C20" s="495"/>
      <c r="D20" s="496"/>
    </row>
    <row r="21" spans="1:4" ht="15" customHeight="1">
      <c r="A21" s="493" t="s">
        <v>457</v>
      </c>
      <c r="B21" s="494"/>
      <c r="C21" s="495"/>
      <c r="D21" s="496"/>
    </row>
    <row r="22" spans="1:4" ht="15" customHeight="1">
      <c r="A22" s="493" t="s">
        <v>458</v>
      </c>
      <c r="B22" s="494"/>
      <c r="C22" s="495"/>
      <c r="D22" s="496"/>
    </row>
    <row r="23" spans="1:4" ht="15" customHeight="1">
      <c r="A23" s="493" t="s">
        <v>459</v>
      </c>
      <c r="B23" s="494"/>
      <c r="C23" s="495"/>
      <c r="D23" s="496"/>
    </row>
    <row r="24" spans="1:4" ht="15" customHeight="1" thickBot="1">
      <c r="A24" s="493" t="s">
        <v>460</v>
      </c>
      <c r="B24" s="494"/>
      <c r="C24" s="495"/>
      <c r="D24" s="496"/>
    </row>
    <row r="25" spans="1:4" ht="15" customHeight="1" thickBot="1">
      <c r="A25" s="497" t="s">
        <v>461</v>
      </c>
      <c r="B25" s="498" t="s">
        <v>83</v>
      </c>
      <c r="C25" s="499">
        <f>SUM(C4:C24)</f>
        <v>30348</v>
      </c>
      <c r="D25" s="500">
        <f>SUM(D4:D24)</f>
        <v>2737</v>
      </c>
    </row>
    <row r="33" ht="12.75">
      <c r="B33" s="482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7.50390625" style="525" bestFit="1" customWidth="1"/>
    <col min="2" max="2" width="20.625" style="517" customWidth="1"/>
    <col min="3" max="3" width="24.50390625" style="517" customWidth="1"/>
    <col min="4" max="4" width="19.00390625" style="517" customWidth="1"/>
    <col min="5" max="16384" width="9.375" style="517" customWidth="1"/>
  </cols>
  <sheetData>
    <row r="4" spans="1:3" s="509" customFormat="1" ht="24" customHeight="1" thickBot="1">
      <c r="A4" s="508"/>
      <c r="B4" s="572" t="s">
        <v>482</v>
      </c>
      <c r="C4" s="572"/>
    </row>
    <row r="5" spans="1:3" s="513" customFormat="1" ht="22.5" customHeight="1" thickBot="1">
      <c r="A5" s="510" t="s">
        <v>483</v>
      </c>
      <c r="B5" s="511" t="s">
        <v>484</v>
      </c>
      <c r="C5" s="512" t="s">
        <v>485</v>
      </c>
    </row>
    <row r="6" spans="1:3" ht="34.5" customHeight="1">
      <c r="A6" s="514"/>
      <c r="B6" s="515"/>
      <c r="C6" s="516"/>
    </row>
    <row r="7" spans="1:3" ht="30" customHeight="1">
      <c r="A7" s="518"/>
      <c r="B7" s="519"/>
      <c r="C7" s="520"/>
    </row>
    <row r="8" spans="1:3" ht="26.25" customHeight="1">
      <c r="A8" s="521"/>
      <c r="B8" s="519"/>
      <c r="C8" s="520"/>
    </row>
    <row r="9" spans="1:3" ht="26.25" customHeight="1">
      <c r="A9" s="521"/>
      <c r="B9" s="519"/>
      <c r="C9" s="520"/>
    </row>
    <row r="10" spans="1:3" ht="31.5" customHeight="1">
      <c r="A10" s="521"/>
      <c r="B10" s="519"/>
      <c r="C10" s="520"/>
    </row>
    <row r="11" spans="1:3" ht="18" customHeight="1" thickBot="1">
      <c r="A11" s="518"/>
      <c r="B11" s="519"/>
      <c r="C11" s="520"/>
    </row>
    <row r="12" spans="1:3" ht="25.5" customHeight="1" thickBot="1">
      <c r="A12" s="522" t="s">
        <v>486</v>
      </c>
      <c r="B12" s="523">
        <f>SUM(B6:B11)</f>
        <v>0</v>
      </c>
      <c r="C12" s="524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40">
      <selection activeCell="D45" sqref="D45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8" t="s">
        <v>56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72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1" t="s">
        <v>7</v>
      </c>
      <c r="B4" s="232" t="s">
        <v>8</v>
      </c>
      <c r="C4" s="232" t="s">
        <v>9</v>
      </c>
      <c r="D4" s="233" t="s">
        <v>10</v>
      </c>
      <c r="E4" s="233" t="s">
        <v>11</v>
      </c>
    </row>
    <row r="5" spans="1:5" ht="12.75" customHeight="1">
      <c r="A5" s="40" t="s">
        <v>487</v>
      </c>
      <c r="B5" s="4">
        <v>61</v>
      </c>
      <c r="C5" s="97">
        <v>489962</v>
      </c>
      <c r="D5" s="98">
        <v>489962</v>
      </c>
      <c r="E5" s="58">
        <f aca="true" t="shared" si="0" ref="E5:E60">IF(C5&lt;&gt;0,ROUND(D5*100/C5,2),"-    ")</f>
        <v>100</v>
      </c>
    </row>
    <row r="6" spans="1:5" ht="12.75">
      <c r="A6" s="42" t="s">
        <v>488</v>
      </c>
      <c r="B6" s="5">
        <v>62</v>
      </c>
      <c r="C6" s="99">
        <v>-102885</v>
      </c>
      <c r="D6" s="100">
        <v>-84549</v>
      </c>
      <c r="E6" s="59">
        <f t="shared" si="0"/>
        <v>82.18</v>
      </c>
    </row>
    <row r="7" spans="1:5" ht="13.5" thickBot="1">
      <c r="A7" s="234" t="s">
        <v>71</v>
      </c>
      <c r="B7" s="235">
        <v>63</v>
      </c>
      <c r="C7" s="99"/>
      <c r="D7" s="100"/>
      <c r="E7" s="59" t="str">
        <f t="shared" si="0"/>
        <v>-    </v>
      </c>
    </row>
    <row r="8" spans="1:5" ht="12.75" customHeight="1" thickBot="1">
      <c r="A8" s="237" t="s">
        <v>208</v>
      </c>
      <c r="B8" s="228">
        <v>64</v>
      </c>
      <c r="C8" s="103">
        <f>SUM(C5:C7)</f>
        <v>387077</v>
      </c>
      <c r="D8" s="167">
        <f>SUM(D5:D7)</f>
        <v>405413</v>
      </c>
      <c r="E8" s="60">
        <f t="shared" si="0"/>
        <v>104.74</v>
      </c>
    </row>
    <row r="9" spans="1:5" ht="14.25" customHeight="1">
      <c r="A9" s="44" t="s">
        <v>210</v>
      </c>
      <c r="B9" s="236">
        <v>65</v>
      </c>
      <c r="C9" s="229">
        <v>1461</v>
      </c>
      <c r="D9" s="229">
        <v>6887</v>
      </c>
      <c r="E9" s="61">
        <f t="shared" si="0"/>
        <v>471.39</v>
      </c>
    </row>
    <row r="10" spans="1:5" ht="14.25" customHeight="1">
      <c r="A10" s="42" t="s">
        <v>209</v>
      </c>
      <c r="B10" s="10">
        <v>66</v>
      </c>
      <c r="C10" s="104">
        <v>1461</v>
      </c>
      <c r="D10" s="104">
        <v>6887</v>
      </c>
      <c r="E10" s="61">
        <f>IF(C10&lt;&gt;0,ROUND(D10*100/C10,2),"-    ")</f>
        <v>471.39</v>
      </c>
    </row>
    <row r="11" spans="1:5" ht="14.25" customHeight="1">
      <c r="A11" s="42" t="s">
        <v>218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211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212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213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214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215</v>
      </c>
      <c r="B16" s="56">
        <v>72</v>
      </c>
      <c r="C16" s="95">
        <f>C9+C12+C13+C14+C15</f>
        <v>1461</v>
      </c>
      <c r="D16" s="95">
        <f>D9+D12+D13+D14+D15</f>
        <v>6887</v>
      </c>
      <c r="E16" s="60">
        <f t="shared" si="0"/>
        <v>471.39</v>
      </c>
    </row>
    <row r="17" spans="1:5" ht="15.75" customHeight="1">
      <c r="A17" s="46" t="s">
        <v>219</v>
      </c>
      <c r="B17" s="10">
        <v>73</v>
      </c>
      <c r="C17" s="229">
        <f>SUM(C18:C19)</f>
        <v>0</v>
      </c>
      <c r="D17" s="229">
        <f>SUM(D18:D19)</f>
        <v>0</v>
      </c>
      <c r="E17" s="61" t="str">
        <f t="shared" si="0"/>
        <v>-    </v>
      </c>
    </row>
    <row r="18" spans="1:5" ht="15.75" customHeight="1">
      <c r="A18" s="46" t="s">
        <v>216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217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220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221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222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9" t="s">
        <v>223</v>
      </c>
      <c r="B23" s="226">
        <v>79</v>
      </c>
      <c r="C23" s="238">
        <f>C17+C20+C21+C22</f>
        <v>0</v>
      </c>
      <c r="D23" s="238">
        <f>D17+D20+D21+D22</f>
        <v>0</v>
      </c>
      <c r="E23" s="222" t="str">
        <f t="shared" si="0"/>
        <v>-    </v>
      </c>
    </row>
    <row r="24" spans="1:5" ht="13.5" thickBot="1">
      <c r="A24" s="223" t="s">
        <v>224</v>
      </c>
      <c r="B24" s="228">
        <v>80</v>
      </c>
      <c r="C24" s="103">
        <f>C16+C23</f>
        <v>1461</v>
      </c>
      <c r="D24" s="167">
        <f>D16+D23</f>
        <v>6887</v>
      </c>
      <c r="E24" s="60">
        <f t="shared" si="0"/>
        <v>471.39</v>
      </c>
    </row>
    <row r="25" spans="1:5" ht="12.75">
      <c r="A25" s="227" t="s">
        <v>225</v>
      </c>
      <c r="B25" s="236">
        <v>81</v>
      </c>
      <c r="C25" s="93"/>
      <c r="D25" s="104"/>
      <c r="E25" s="61" t="str">
        <f t="shared" si="0"/>
        <v>-    </v>
      </c>
    </row>
    <row r="26" spans="1:5" ht="12.75">
      <c r="A26" s="46" t="s">
        <v>226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227</v>
      </c>
      <c r="B27" s="10">
        <v>83</v>
      </c>
      <c r="C27" s="92"/>
      <c r="D27" s="105"/>
      <c r="E27" s="62"/>
    </row>
    <row r="28" spans="1:5" ht="12.75">
      <c r="A28" s="46" t="s">
        <v>228</v>
      </c>
      <c r="B28" s="10">
        <v>84</v>
      </c>
      <c r="C28" s="92">
        <v>12340</v>
      </c>
      <c r="D28" s="105"/>
      <c r="E28" s="62">
        <f t="shared" si="0"/>
        <v>0</v>
      </c>
    </row>
    <row r="29" spans="1:5" ht="12.75">
      <c r="A29" s="46" t="s">
        <v>229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230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231</v>
      </c>
      <c r="B31" s="56">
        <v>87</v>
      </c>
      <c r="C31" s="95">
        <f>SUM(C25:C30)</f>
        <v>12340</v>
      </c>
      <c r="D31" s="166">
        <f>SUM(D25:D30)</f>
        <v>0</v>
      </c>
      <c r="E31" s="60">
        <f t="shared" si="0"/>
        <v>0</v>
      </c>
    </row>
    <row r="32" spans="1:5" ht="12.75">
      <c r="A32" s="46" t="s">
        <v>232</v>
      </c>
      <c r="B32" s="10">
        <v>88</v>
      </c>
      <c r="C32" s="93"/>
      <c r="D32" s="104"/>
      <c r="E32" s="61" t="str">
        <f t="shared" si="0"/>
        <v>-    </v>
      </c>
    </row>
    <row r="33" spans="1:5" ht="12.75">
      <c r="A33" s="46" t="s">
        <v>233</v>
      </c>
      <c r="B33" s="10">
        <v>89</v>
      </c>
      <c r="C33" s="92"/>
      <c r="D33" s="105"/>
      <c r="E33" s="62" t="str">
        <f t="shared" si="0"/>
        <v>-    </v>
      </c>
    </row>
    <row r="34" spans="1:5" ht="12.75" customHeight="1">
      <c r="A34" s="46" t="s">
        <v>234</v>
      </c>
      <c r="B34" s="10">
        <v>90</v>
      </c>
      <c r="C34" s="230">
        <v>153</v>
      </c>
      <c r="D34" s="230">
        <v>115</v>
      </c>
      <c r="E34" s="62">
        <f>IF(C34&lt;&gt;0,ROUND(D34*100/C34,2),"-    ")</f>
        <v>75.16</v>
      </c>
    </row>
    <row r="35" spans="1:5" ht="12.75" customHeight="1">
      <c r="A35" s="46" t="s">
        <v>59</v>
      </c>
      <c r="B35" s="10">
        <v>91</v>
      </c>
      <c r="C35" s="107">
        <v>153</v>
      </c>
      <c r="D35" s="105">
        <v>115</v>
      </c>
      <c r="E35" s="62">
        <f>IF(C35&lt;&gt;0,ROUND(D35*100/C35,2),"-    ")</f>
        <v>75.16</v>
      </c>
    </row>
    <row r="36" spans="1:5" ht="12.75" customHeight="1">
      <c r="A36" s="46" t="s">
        <v>60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235</v>
      </c>
      <c r="B37" s="10">
        <v>93</v>
      </c>
      <c r="C37" s="106">
        <v>6211</v>
      </c>
      <c r="D37" s="100">
        <v>2858</v>
      </c>
      <c r="E37" s="62">
        <f t="shared" si="0"/>
        <v>46.02</v>
      </c>
    </row>
    <row r="38" spans="1:5" ht="12.75" customHeight="1">
      <c r="A38" s="46" t="s">
        <v>236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240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237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238</v>
      </c>
      <c r="B41" s="10">
        <v>97</v>
      </c>
      <c r="C41" s="107">
        <v>4737</v>
      </c>
      <c r="D41" s="92">
        <v>2115</v>
      </c>
      <c r="E41" s="62">
        <f t="shared" si="0"/>
        <v>44.65</v>
      </c>
    </row>
    <row r="42" spans="1:5" ht="12.75" customHeight="1">
      <c r="A42" s="46" t="s">
        <v>239</v>
      </c>
      <c r="B42" s="10">
        <v>98</v>
      </c>
      <c r="C42" s="107"/>
      <c r="D42" s="92"/>
      <c r="E42" s="62" t="str">
        <f t="shared" si="0"/>
        <v>-    </v>
      </c>
    </row>
    <row r="43" spans="1:5" ht="12.75" customHeight="1">
      <c r="A43" s="46" t="s">
        <v>241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248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247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249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246</v>
      </c>
      <c r="B47" s="10">
        <v>103</v>
      </c>
      <c r="C47" s="107">
        <v>992</v>
      </c>
      <c r="D47" s="92"/>
      <c r="E47" s="62">
        <f>IF(C47&lt;&gt;0,ROUND(D47*100/C47,2),"-    ")</f>
        <v>0</v>
      </c>
    </row>
    <row r="48" spans="1:5" ht="15.75" customHeight="1">
      <c r="A48" s="46" t="s">
        <v>245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244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8" t="s">
        <v>243</v>
      </c>
      <c r="B50" s="10">
        <v>106</v>
      </c>
      <c r="C50" s="107">
        <v>482</v>
      </c>
      <c r="D50" s="92">
        <v>743</v>
      </c>
      <c r="E50" s="62">
        <f t="shared" si="0"/>
        <v>154.15</v>
      </c>
    </row>
    <row r="51" spans="1:5" ht="12.75" customHeight="1" thickBot="1">
      <c r="A51" s="168" t="s">
        <v>242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250</v>
      </c>
      <c r="B52" s="56">
        <v>108</v>
      </c>
      <c r="C52" s="95">
        <f>C32+C33+C34+C37</f>
        <v>6364</v>
      </c>
      <c r="D52" s="166">
        <f>D32+D33+D34+D37</f>
        <v>2973</v>
      </c>
      <c r="E52" s="60">
        <f t="shared" si="0"/>
        <v>46.72</v>
      </c>
    </row>
    <row r="53" spans="1:5" ht="12.75">
      <c r="A53" s="46" t="s">
        <v>251</v>
      </c>
      <c r="B53" s="10">
        <v>109</v>
      </c>
      <c r="C53" s="93"/>
      <c r="D53" s="104"/>
      <c r="E53" s="61" t="str">
        <f t="shared" si="0"/>
        <v>-    </v>
      </c>
    </row>
    <row r="54" spans="1:5" ht="12.75">
      <c r="A54" s="46" t="s">
        <v>252</v>
      </c>
      <c r="B54" s="10">
        <v>110</v>
      </c>
      <c r="C54" s="92">
        <v>3102</v>
      </c>
      <c r="D54" s="105"/>
      <c r="E54" s="62">
        <f t="shared" si="0"/>
        <v>0</v>
      </c>
    </row>
    <row r="55" spans="1:5" ht="12" customHeight="1">
      <c r="A55" s="46" t="s">
        <v>253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254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255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256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9" t="s">
        <v>257</v>
      </c>
      <c r="B59" s="226">
        <v>115</v>
      </c>
      <c r="C59" s="238">
        <f>SUM(C53:C56)</f>
        <v>3102</v>
      </c>
      <c r="D59" s="239">
        <f>SUM(D53:D56)</f>
        <v>0</v>
      </c>
      <c r="E59" s="222">
        <f t="shared" si="0"/>
        <v>0</v>
      </c>
    </row>
    <row r="60" spans="1:5" ht="13.5" thickBot="1">
      <c r="A60" s="223" t="s">
        <v>258</v>
      </c>
      <c r="B60" s="228">
        <v>116</v>
      </c>
      <c r="C60" s="103">
        <f>C31+C52+C59</f>
        <v>21806</v>
      </c>
      <c r="D60" s="167">
        <f>D31+D52+D59</f>
        <v>2973</v>
      </c>
      <c r="E60" s="60">
        <f t="shared" si="0"/>
        <v>13.63</v>
      </c>
    </row>
    <row r="61" spans="1:5" ht="17.25" customHeight="1" thickBot="1">
      <c r="A61" s="65" t="s">
        <v>259</v>
      </c>
      <c r="B61" s="228">
        <v>117</v>
      </c>
      <c r="C61" s="103">
        <f>C8+C24+C60</f>
        <v>410344</v>
      </c>
      <c r="D61" s="167">
        <f>D8+D24+D60</f>
        <v>415273</v>
      </c>
      <c r="E61" s="60">
        <f>IF(C61&lt;&gt;0,ROUND(D61*100/C61,2),"-    ")</f>
        <v>101.2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78" r:id="rId1"/>
  <headerFooter alignWithMargins="0">
    <oddHeader>&amp;C&amp;"Times New Roman CE,Félkövér"&amp;16M É R L E G
 2011.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61</v>
      </c>
      <c r="C1" s="81" t="s">
        <v>2</v>
      </c>
      <c r="D1" s="47" t="s">
        <v>3</v>
      </c>
    </row>
    <row r="2" spans="1:4" ht="25.5" customHeight="1">
      <c r="A2" s="79" t="s">
        <v>62</v>
      </c>
      <c r="B2" s="86" t="s">
        <v>0</v>
      </c>
      <c r="C2" s="82">
        <v>410344</v>
      </c>
      <c r="D2" s="88">
        <f>ESZKÖZÖK!D64</f>
        <v>415273</v>
      </c>
    </row>
    <row r="3" spans="1:4" ht="30" customHeight="1" thickBot="1">
      <c r="A3" s="80" t="s">
        <v>63</v>
      </c>
      <c r="B3" s="87" t="s">
        <v>12</v>
      </c>
      <c r="C3" s="83">
        <f>FORRÁSOK!C61</f>
        <v>410344</v>
      </c>
      <c r="D3" s="89">
        <f>FORRÁSOK!D61</f>
        <v>415273</v>
      </c>
    </row>
    <row r="4" spans="1:4" ht="31.5" customHeight="1" thickBot="1">
      <c r="A4" s="75" t="s">
        <v>64</v>
      </c>
      <c r="B4" s="85" t="s">
        <v>65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66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8" activePane="bottomLeft" state="frozen"/>
      <selection pane="topLeft" activeCell="B5" sqref="B5"/>
      <selection pane="bottomLeft" activeCell="C14" sqref="C14"/>
    </sheetView>
  </sheetViews>
  <sheetFormatPr defaultColWidth="9.00390625" defaultRowHeight="12.75"/>
  <cols>
    <col min="1" max="1" width="49.125" style="21" customWidth="1"/>
    <col min="2" max="2" width="14.00390625" style="21" customWidth="1"/>
    <col min="3" max="3" width="13.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18" customHeight="1">
      <c r="A2" s="19" t="s">
        <v>17</v>
      </c>
      <c r="B2" s="20">
        <f>ESZKÖZÖK!C11</f>
        <v>50</v>
      </c>
      <c r="C2" s="20">
        <f>ESZKÖZÖK!D11</f>
        <v>99</v>
      </c>
      <c r="D2" s="197">
        <f aca="true" t="shared" si="0" ref="D2:D13">IF(B2&lt;&gt;0,ROUND(C2*100/B2,2),"-    ")</f>
        <v>198</v>
      </c>
    </row>
    <row r="3" spans="1:4" ht="18" customHeight="1">
      <c r="A3" s="22" t="s">
        <v>18</v>
      </c>
      <c r="B3" s="20">
        <f>ESZKÖZÖK!C12</f>
        <v>212241</v>
      </c>
      <c r="C3" s="20">
        <f>ESZKÖZÖK!D12</f>
        <v>223717</v>
      </c>
      <c r="D3" s="198">
        <f>IF(B3&lt;&gt;0,ROUND(C3*100/B3,2),"-    ")</f>
        <v>105.41</v>
      </c>
    </row>
    <row r="4" spans="1:4" ht="18" customHeight="1">
      <c r="A4" s="22" t="s">
        <v>19</v>
      </c>
      <c r="B4" s="23">
        <f>ESZKÖZÖK!C27</f>
        <v>1200</v>
      </c>
      <c r="C4" s="23">
        <f>ESZKÖZÖK!D27</f>
        <v>1200</v>
      </c>
      <c r="D4" s="198">
        <f t="shared" si="0"/>
        <v>100</v>
      </c>
    </row>
    <row r="5" spans="1:4" ht="18" customHeight="1" thickBot="1">
      <c r="A5" s="24" t="s">
        <v>20</v>
      </c>
      <c r="B5" s="25">
        <f>ESZKÖZÖK!C33</f>
        <v>184615</v>
      </c>
      <c r="C5" s="25">
        <f>ESZKÖZÖK!D33</f>
        <v>177951</v>
      </c>
      <c r="D5" s="199">
        <f t="shared" si="0"/>
        <v>96.39</v>
      </c>
    </row>
    <row r="6" spans="1:4" s="26" customFormat="1" ht="18" customHeight="1" thickBot="1">
      <c r="A6" s="155" t="s">
        <v>21</v>
      </c>
      <c r="B6" s="156">
        <v>401450</v>
      </c>
      <c r="C6" s="156">
        <v>399824</v>
      </c>
      <c r="D6" s="200">
        <f t="shared" si="0"/>
        <v>99.59</v>
      </c>
    </row>
    <row r="7" spans="1:4" ht="18" customHeight="1">
      <c r="A7" s="19" t="s">
        <v>22</v>
      </c>
      <c r="B7" s="20">
        <f>ESZKÖZÖK!C41</f>
        <v>0</v>
      </c>
      <c r="C7" s="20">
        <f>ESZKÖZÖK!D41</f>
        <v>0</v>
      </c>
      <c r="D7" s="197" t="str">
        <f t="shared" si="0"/>
        <v>-    </v>
      </c>
    </row>
    <row r="8" spans="1:4" ht="18" customHeight="1">
      <c r="A8" s="22" t="s">
        <v>23</v>
      </c>
      <c r="B8" s="23">
        <f>ESZKÖZÖK!C49</f>
        <v>5957</v>
      </c>
      <c r="C8" s="23">
        <f>ESZKÖZÖK!D49</f>
        <v>3387</v>
      </c>
      <c r="D8" s="198">
        <f t="shared" si="0"/>
        <v>56.86</v>
      </c>
    </row>
    <row r="9" spans="1:4" ht="18" customHeight="1">
      <c r="A9" s="22" t="s">
        <v>24</v>
      </c>
      <c r="B9" s="23">
        <f>'[1]ESZKÖZÖK'!C52</f>
        <v>0</v>
      </c>
      <c r="C9" s="23">
        <f>'[1]ESZKÖZÖK'!D52</f>
        <v>0</v>
      </c>
      <c r="D9" s="198" t="str">
        <f t="shared" si="0"/>
        <v>-    </v>
      </c>
    </row>
    <row r="10" spans="1:4" ht="18" customHeight="1">
      <c r="A10" s="22" t="s">
        <v>25</v>
      </c>
      <c r="B10" s="23">
        <f>ESZKÖZÖK!C57</f>
        <v>3787</v>
      </c>
      <c r="C10" s="23">
        <f>ESZKÖZÖK!D57</f>
        <v>5968</v>
      </c>
      <c r="D10" s="198">
        <f t="shared" si="0"/>
        <v>157.59</v>
      </c>
    </row>
    <row r="11" spans="1:4" ht="18" customHeight="1" thickBot="1">
      <c r="A11" s="24" t="s">
        <v>26</v>
      </c>
      <c r="B11" s="25">
        <f>ESZKÖZÖK!C62</f>
        <v>776</v>
      </c>
      <c r="C11" s="25">
        <f>ESZKÖZÖK!D62</f>
        <v>919</v>
      </c>
      <c r="D11" s="199">
        <f t="shared" si="0"/>
        <v>118.43</v>
      </c>
    </row>
    <row r="12" spans="1:4" s="26" customFormat="1" ht="18" customHeight="1" thickBot="1">
      <c r="A12" s="155" t="s">
        <v>27</v>
      </c>
      <c r="B12" s="156">
        <v>12528</v>
      </c>
      <c r="C12" s="156">
        <v>10520</v>
      </c>
      <c r="D12" s="200">
        <f t="shared" si="0"/>
        <v>83.97</v>
      </c>
    </row>
    <row r="13" spans="1:4" s="27" customFormat="1" ht="18" customHeight="1" thickBot="1">
      <c r="A13" s="157" t="s">
        <v>28</v>
      </c>
      <c r="B13" s="158">
        <v>413978</v>
      </c>
      <c r="C13" s="158">
        <f>ESZKÖZÖK!D64</f>
        <v>415273</v>
      </c>
      <c r="D13" s="201">
        <f t="shared" si="0"/>
        <v>100.31</v>
      </c>
    </row>
    <row r="14" spans="1:4" ht="30" customHeight="1" thickBot="1">
      <c r="A14" s="28"/>
      <c r="B14" s="29"/>
      <c r="C14" s="29"/>
      <c r="D14" s="202"/>
    </row>
    <row r="15" spans="1:4" ht="18" customHeight="1">
      <c r="A15" s="19" t="s">
        <v>29</v>
      </c>
      <c r="B15" s="20">
        <f>FORRÁSOK!C5</f>
        <v>489962</v>
      </c>
      <c r="C15" s="20">
        <f>FORRÁSOK!D5</f>
        <v>489962</v>
      </c>
      <c r="D15" s="197">
        <f aca="true" t="shared" si="1" ref="D15:D26">IF(B15&lt;&gt;0,ROUND(C15*100/B15,2),"-    ")</f>
        <v>100</v>
      </c>
    </row>
    <row r="16" spans="1:4" ht="18" customHeight="1">
      <c r="A16" s="22" t="s">
        <v>30</v>
      </c>
      <c r="B16" s="23">
        <f>FORRÁSOK!C6</f>
        <v>-102885</v>
      </c>
      <c r="C16" s="23">
        <f>FORRÁSOK!D6</f>
        <v>-84549</v>
      </c>
      <c r="D16" s="198">
        <f t="shared" si="1"/>
        <v>82.18</v>
      </c>
    </row>
    <row r="17" spans="1:4" ht="18" customHeight="1">
      <c r="A17" s="22" t="s">
        <v>151</v>
      </c>
      <c r="B17" s="23">
        <f>FORRÁSOK!C7</f>
        <v>0</v>
      </c>
      <c r="C17" s="23">
        <f>FORRÁSOK!D7</f>
        <v>0</v>
      </c>
      <c r="D17" s="198" t="str">
        <f t="shared" si="1"/>
        <v>-    </v>
      </c>
    </row>
    <row r="18" spans="1:4" s="26" customFormat="1" ht="18" customHeight="1">
      <c r="A18" s="159" t="s">
        <v>31</v>
      </c>
      <c r="B18" s="160">
        <f>FORRÁSOK!C8</f>
        <v>387077</v>
      </c>
      <c r="C18" s="160">
        <f>FORRÁSOK!D8</f>
        <v>405413</v>
      </c>
      <c r="D18" s="203">
        <f t="shared" si="1"/>
        <v>104.74</v>
      </c>
    </row>
    <row r="19" spans="1:4" ht="18" customHeight="1">
      <c r="A19" s="22" t="s">
        <v>150</v>
      </c>
      <c r="B19" s="23">
        <f>FORRÁSOK!C16</f>
        <v>1461</v>
      </c>
      <c r="C19" s="23">
        <f>FORRÁSOK!D16</f>
        <v>6887</v>
      </c>
      <c r="D19" s="198">
        <f t="shared" si="1"/>
        <v>471.39</v>
      </c>
    </row>
    <row r="20" spans="1:4" ht="18" customHeight="1" thickBot="1">
      <c r="A20" s="24" t="s">
        <v>149</v>
      </c>
      <c r="B20" s="25">
        <f>FORRÁSOK!C23</f>
        <v>0</v>
      </c>
      <c r="C20" s="25">
        <f>FORRÁSOK!D23</f>
        <v>0</v>
      </c>
      <c r="D20" s="199" t="str">
        <f t="shared" si="1"/>
        <v>-    </v>
      </c>
    </row>
    <row r="21" spans="1:4" s="26" customFormat="1" ht="18" customHeight="1" thickBot="1">
      <c r="A21" s="155" t="s">
        <v>32</v>
      </c>
      <c r="B21" s="156">
        <f>FORRÁSOK!C24</f>
        <v>1461</v>
      </c>
      <c r="C21" s="156">
        <f>FORRÁSOK!D24</f>
        <v>6887</v>
      </c>
      <c r="D21" s="200">
        <f t="shared" si="1"/>
        <v>471.39</v>
      </c>
    </row>
    <row r="22" spans="1:4" ht="18" customHeight="1">
      <c r="A22" s="19" t="s">
        <v>33</v>
      </c>
      <c r="B22" s="20">
        <f>FORRÁSOK!C31</f>
        <v>12340</v>
      </c>
      <c r="C22" s="20">
        <f>FORRÁSOK!D31</f>
        <v>0</v>
      </c>
      <c r="D22" s="197">
        <f t="shared" si="1"/>
        <v>0</v>
      </c>
    </row>
    <row r="23" spans="1:4" ht="18" customHeight="1">
      <c r="A23" s="22" t="s">
        <v>34</v>
      </c>
      <c r="B23" s="23">
        <f>FORRÁSOK!C52</f>
        <v>6364</v>
      </c>
      <c r="C23" s="23">
        <f>FORRÁSOK!D52</f>
        <v>2973</v>
      </c>
      <c r="D23" s="198">
        <f t="shared" si="1"/>
        <v>46.72</v>
      </c>
    </row>
    <row r="24" spans="1:4" ht="18" customHeight="1" thickBot="1">
      <c r="A24" s="24" t="s">
        <v>35</v>
      </c>
      <c r="B24" s="25">
        <f>FORRÁSOK!C59</f>
        <v>3102</v>
      </c>
      <c r="C24" s="25">
        <f>FORRÁSOK!D59</f>
        <v>0</v>
      </c>
      <c r="D24" s="199">
        <f t="shared" si="1"/>
        <v>0</v>
      </c>
    </row>
    <row r="25" spans="1:4" s="26" customFormat="1" ht="18" customHeight="1" thickBot="1">
      <c r="A25" s="155" t="s">
        <v>36</v>
      </c>
      <c r="B25" s="156">
        <f>FORRÁSOK!C60</f>
        <v>21806</v>
      </c>
      <c r="C25" s="156">
        <f>FORRÁSOK!D60</f>
        <v>2973</v>
      </c>
      <c r="D25" s="200">
        <f t="shared" si="1"/>
        <v>13.63</v>
      </c>
    </row>
    <row r="26" spans="1:4" s="27" customFormat="1" ht="18" customHeight="1" thickBot="1">
      <c r="A26" s="161" t="s">
        <v>37</v>
      </c>
      <c r="B26" s="162">
        <f>FORRÁSOK!C61</f>
        <v>410344</v>
      </c>
      <c r="C26" s="162">
        <f>FORRÁSOK!D61</f>
        <v>415273</v>
      </c>
      <c r="D26" s="204">
        <f t="shared" si="1"/>
        <v>101.2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38</v>
      </c>
      <c r="B1" s="30" t="s">
        <v>39</v>
      </c>
      <c r="C1" s="30" t="s">
        <v>3</v>
      </c>
      <c r="D1" s="33" t="s">
        <v>4</v>
      </c>
    </row>
    <row r="2" spans="1:4" ht="36" customHeight="1">
      <c r="A2" s="36" t="s">
        <v>40</v>
      </c>
      <c r="B2" s="205">
        <f>IF('A vagyoni helyzet alakulása'!B13&lt;&gt;0,ROUND(('A vagyoni helyzet alakulása'!B6/'A vagyoni helyzet alakulása'!B13)*100,2),0)</f>
        <v>96.97</v>
      </c>
      <c r="C2" s="205">
        <f>IF('A vagyoni helyzet alakulása'!C13&lt;&gt;0,ROUND(('A vagyoni helyzet alakulása'!C6/'A vagyoni helyzet alakulása'!C13)*100,2),0)</f>
        <v>96.28</v>
      </c>
      <c r="D2" s="197">
        <f aca="true" t="shared" si="0" ref="D2:D10">IF(B2&lt;&gt;0,C2-B2,"-    ")</f>
        <v>-0.6899999999999977</v>
      </c>
    </row>
    <row r="3" spans="1:4" ht="36" customHeight="1">
      <c r="A3" s="37" t="s">
        <v>41</v>
      </c>
      <c r="B3" s="206">
        <f>IF('A vagyoni helyzet alakulása'!B13&lt;&gt;0,ROUND(('A vagyoni helyzet alakulása'!B12/'A vagyoni helyzet alakulása'!B13)*100,2),0)</f>
        <v>3.03</v>
      </c>
      <c r="C3" s="206">
        <f>IF('A vagyoni helyzet alakulása'!C13&lt;&gt;0,ROUND(('A vagyoni helyzet alakulása'!C12/'A vagyoni helyzet alakulása'!C13)*100,2),0)</f>
        <v>2.53</v>
      </c>
      <c r="D3" s="198">
        <f t="shared" si="0"/>
        <v>-0.5</v>
      </c>
    </row>
    <row r="4" spans="1:4" ht="36" customHeight="1">
      <c r="A4" s="37" t="s">
        <v>42</v>
      </c>
      <c r="B4" s="206">
        <f>IF('A vagyoni helyzet alakulása'!B26&lt;&gt;0,ROUND(('A vagyoni helyzet alakulása'!B18/'A vagyoni helyzet alakulása'!B26)*100,2),0)</f>
        <v>94.33</v>
      </c>
      <c r="C4" s="206">
        <f>IF('A vagyoni helyzet alakulása'!C26&lt;&gt;0,ROUND(('A vagyoni helyzet alakulása'!C18/'A vagyoni helyzet alakulása'!C26)*100,2),0)</f>
        <v>97.63</v>
      </c>
      <c r="D4" s="198">
        <f t="shared" si="0"/>
        <v>3.299999999999997</v>
      </c>
    </row>
    <row r="5" spans="1:4" ht="36" customHeight="1">
      <c r="A5" s="38" t="s">
        <v>43</v>
      </c>
      <c r="B5" s="206">
        <f>IF('A vagyoni helyzet alakulása'!B26&lt;&gt;0,ROUND(('A vagyoni helyzet alakulása'!B25/'A vagyoni helyzet alakulása'!B26)*100,2),0)</f>
        <v>5.31</v>
      </c>
      <c r="C5" s="206">
        <f>IF('A vagyoni helyzet alakulása'!C26&lt;&gt;0,ROUND(('A vagyoni helyzet alakulása'!C25/'A vagyoni helyzet alakulása'!C26)*100,2),0)</f>
        <v>0.72</v>
      </c>
      <c r="D5" s="198">
        <f t="shared" si="0"/>
        <v>-4.59</v>
      </c>
    </row>
    <row r="6" spans="1:4" ht="36" customHeight="1">
      <c r="A6" s="19" t="s">
        <v>44</v>
      </c>
      <c r="B6" s="206">
        <f>IF('A vagyoni helyzet alakulása'!B6&lt;&gt;0,ROUND(('A vagyoni helyzet alakulása'!B18/'A vagyoni helyzet alakulása'!B6)*100,2),0)</f>
        <v>96.42</v>
      </c>
      <c r="C6" s="206">
        <f>IF('A vagyoni helyzet alakulása'!C6&lt;&gt;0,ROUND(('A vagyoni helyzet alakulása'!C18/'A vagyoni helyzet alakulása'!C6)*100,2),0)</f>
        <v>101.4</v>
      </c>
      <c r="D6" s="198">
        <f t="shared" si="0"/>
        <v>4.980000000000004</v>
      </c>
    </row>
    <row r="7" spans="1:4" ht="36" customHeight="1">
      <c r="A7" s="19" t="s">
        <v>45</v>
      </c>
      <c r="B7" s="206">
        <f>IF('A vagyoni helyzet alakulása'!B6&lt;&gt;0,ROUND((('A vagyoni helyzet alakulása'!B18+'A vagyoni helyzet alakulása'!B22)/'A vagyoni helyzet alakulása'!B6)*100,2),0)</f>
        <v>99.49</v>
      </c>
      <c r="C7" s="206">
        <f>IF('A vagyoni helyzet alakulása'!C6&lt;&gt;0,ROUND((('A vagyoni helyzet alakulása'!C18+'A vagyoni helyzet alakulása'!C22)/'A vagyoni helyzet alakulása'!C6)*100,2),0)</f>
        <v>101.4</v>
      </c>
      <c r="D7" s="198">
        <f t="shared" si="0"/>
        <v>1.9100000000000108</v>
      </c>
    </row>
    <row r="8" spans="1:4" ht="36" customHeight="1">
      <c r="A8" s="22" t="s">
        <v>46</v>
      </c>
      <c r="B8" s="207">
        <f>IF('A vagyoni helyzet alakulása'!B18&lt;&gt;0,ROUND((('A vagyoni helyzet alakulása'!B12-'A vagyoni helyzet alakulása'!B22)/'A vagyoni helyzet alakulása'!B18)*100,2),0)</f>
        <v>0.05</v>
      </c>
      <c r="C8" s="207">
        <f>IF('A vagyoni helyzet alakulása'!C18&lt;&gt;0,ROUND((('A vagyoni helyzet alakulása'!C12-'A vagyoni helyzet alakulása'!C22)/'A vagyoni helyzet alakulása'!C18)*100,2),0)</f>
        <v>2.59</v>
      </c>
      <c r="D8" s="198">
        <f t="shared" si="0"/>
        <v>2.54</v>
      </c>
    </row>
    <row r="9" spans="1:4" ht="36" customHeight="1">
      <c r="A9" s="24" t="s">
        <v>47</v>
      </c>
      <c r="B9" s="208">
        <f>IF('A vagyoni helyzet alakulása'!B26&lt;&gt;0,ROUND((('A vagyoni helyzet alakulása'!B18)/'A vagyoni helyzet alakulása'!B26)*100,2),0)</f>
        <v>94.33</v>
      </c>
      <c r="C9" s="208">
        <f>IF('A vagyoni helyzet alakulása'!C26&lt;&gt;0,ROUND((('A vagyoni helyzet alakulása'!C18)/'A vagyoni helyzet alakulása'!C26)*100,2),0)</f>
        <v>97.63</v>
      </c>
      <c r="D9" s="198">
        <f t="shared" si="0"/>
        <v>3.299999999999997</v>
      </c>
    </row>
    <row r="10" spans="1:4" ht="36" customHeight="1" thickBot="1">
      <c r="A10" s="39" t="s">
        <v>48</v>
      </c>
      <c r="B10" s="209">
        <f>IF('A vagyoni helyzet alakulása'!B15&lt;&gt;0,ROUND((('A vagyoni helyzet alakulása'!B18)/'A vagyoni helyzet alakulása'!B15)*100,2),0)</f>
        <v>79</v>
      </c>
      <c r="C10" s="209">
        <f>IF('A vagyoni helyzet alakulása'!C15&lt;&gt;0,ROUND((('A vagyoni helyzet alakulása'!C18)/'A vagyoni helyzet alakulása'!C15)*100,2),0)</f>
        <v>82.74</v>
      </c>
      <c r="D10" s="210">
        <f t="shared" si="0"/>
        <v>3.739999999999995</v>
      </c>
    </row>
  </sheetData>
  <sheetProtection sheet="1" objects="1" scenarios="1"/>
  <conditionalFormatting sqref="B2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B6" sqref="B6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9" t="s">
        <v>49</v>
      </c>
    </row>
    <row r="2" spans="1:4" s="15" customFormat="1" ht="39.75" customHeight="1" thickBot="1">
      <c r="A2" s="16" t="s">
        <v>38</v>
      </c>
      <c r="B2" s="30" t="s">
        <v>39</v>
      </c>
      <c r="C2" s="30" t="s">
        <v>3</v>
      </c>
      <c r="D2" s="33" t="s">
        <v>4</v>
      </c>
    </row>
    <row r="3" spans="1:4" ht="36" customHeight="1">
      <c r="A3" s="31" t="s">
        <v>50</v>
      </c>
      <c r="B3" s="205">
        <f>IF('A vagyoni helyzet alakulása'!B23&lt;&gt;0,ROUND(('A vagyoni helyzet alakulása'!B8/'A vagyoni helyzet alakulása'!B23)*100,2),0)</f>
        <v>93.6</v>
      </c>
      <c r="C3" s="205">
        <f>IF('A vagyoni helyzet alakulása'!C23&lt;&gt;0,ROUND(('A vagyoni helyzet alakulása'!C8/'A vagyoni helyzet alakulása'!C23)*100,2),0)</f>
        <v>113.93</v>
      </c>
      <c r="D3" s="197">
        <f>IF(B3&lt;&gt;0,C3-B3,"-    ")</f>
        <v>20.330000000000013</v>
      </c>
    </row>
    <row r="4" spans="1:4" ht="36" customHeight="1">
      <c r="A4" s="35" t="s">
        <v>51</v>
      </c>
      <c r="B4" s="208" t="e">
        <f>IF(FORRÁSOK!C34&lt;&gt;0,ROUND((('[1]ESZKÖZÖK'!C42+'[1]ESZKÖZÖK'!C43)/FORRÁSOK!C34)*100,2),0)</f>
        <v>#REF!</v>
      </c>
      <c r="C4" s="208" t="e">
        <f>IF(FORRÁSOK!D34&lt;&gt;0,ROUND((('[1]ESZKÖZÖK'!D42+'[1]ESZKÖZÖK'!D43)/FORRÁSOK!D34)*100,2),0)</f>
        <v>#REF!</v>
      </c>
      <c r="D4" s="199" t="e">
        <f>IF(B4&lt;&gt;0,C4-B4,"-    ")</f>
        <v>#REF!</v>
      </c>
    </row>
    <row r="5" spans="1:4" ht="36" customHeight="1" thickBot="1">
      <c r="A5" s="32" t="s">
        <v>52</v>
      </c>
      <c r="B5" s="209">
        <f>IF(('A vagyoni helyzet alakulása'!B22+'A vagyoni helyzet alakulása'!B18)&lt;&gt;0,ROUND((('A vagyoni helyzet alakulása'!B22)/('A vagyoni helyzet alakulása'!B22+'A vagyoni helyzet alakulása'!B18))*100,2),0)</f>
        <v>3.09</v>
      </c>
      <c r="C5" s="209">
        <f>IF(('A vagyoni helyzet alakulása'!C22+'A vagyoni helyzet alakulása'!C18)&lt;&gt;0,ROUND((('A vagyoni helyzet alakulása'!C22)/('A vagyoni helyzet alakulása'!C22+'A vagyoni helyzet alakulása'!C18))*100,2),0)</f>
        <v>0</v>
      </c>
      <c r="D5" s="210">
        <f>IF(B5&lt;&gt;0,C5-B5,"-    ")</f>
        <v>-3.09</v>
      </c>
    </row>
    <row r="6" ht="76.5" customHeight="1"/>
    <row r="7" ht="36" customHeight="1" thickBot="1">
      <c r="A7" s="34" t="s">
        <v>53</v>
      </c>
    </row>
    <row r="8" spans="1:4" s="15" customFormat="1" ht="39.75" customHeight="1" thickBot="1">
      <c r="A8" s="16" t="s">
        <v>38</v>
      </c>
      <c r="B8" s="30" t="s">
        <v>39</v>
      </c>
      <c r="C8" s="30" t="s">
        <v>3</v>
      </c>
      <c r="D8" s="33" t="s">
        <v>4</v>
      </c>
    </row>
    <row r="9" spans="1:4" ht="36" customHeight="1">
      <c r="A9" s="31" t="s">
        <v>54</v>
      </c>
      <c r="B9" s="205">
        <f>IF('A vagyoni helyzet alakulása'!B23&lt;&gt;0,ROUND(('A vagyoni helyzet alakulása'!B10/'A vagyoni helyzet alakulása'!B23)*100,2),0)</f>
        <v>59.51</v>
      </c>
      <c r="C9" s="205">
        <f>IF('A vagyoni helyzet alakulása'!C23&lt;&gt;0,ROUND(('A vagyoni helyzet alakulása'!C10/'A vagyoni helyzet alakulása'!C23)*100,2),0)</f>
        <v>200.74</v>
      </c>
      <c r="D9" s="197">
        <f>IF(B9&lt;&gt;0,C9-B9,"-    ")</f>
        <v>141.23000000000002</v>
      </c>
    </row>
    <row r="10" spans="1:4" ht="36" customHeight="1" thickBot="1">
      <c r="A10" s="32" t="s">
        <v>55</v>
      </c>
      <c r="B10" s="209">
        <f>IF(('A vagyoni helyzet alakulása'!B23)&lt;&gt;0,ROUND((('A vagyoni helyzet alakulása'!B12)/('A vagyoni helyzet alakulása'!B23))*100,2),0)</f>
        <v>196.86</v>
      </c>
      <c r="C10" s="209">
        <f>IF(('A vagyoni helyzet alakulása'!C23)&lt;&gt;0,ROUND((('A vagyoni helyzet alakulása'!C12)/('A vagyoni helyzet alakulása'!C23))*100,2),0)</f>
        <v>353.85</v>
      </c>
      <c r="D10" s="210">
        <f>IF(B10&lt;&gt;0,C10-B10,"-    ")</f>
        <v>156.99</v>
      </c>
    </row>
  </sheetData>
  <sheetProtection sheet="1" objects="1" scenarios="1"/>
  <conditionalFormatting sqref="B3:C5 B9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495</v>
      </c>
    </row>
    <row r="2" ht="14.25">
      <c r="A2" s="112" t="s">
        <v>97</v>
      </c>
    </row>
    <row r="3" ht="13.5" thickBot="1">
      <c r="E3" s="113" t="s">
        <v>132</v>
      </c>
    </row>
    <row r="4" spans="1:5" s="67" customFormat="1" ht="18.75" customHeight="1" thickBot="1">
      <c r="A4" s="114" t="s">
        <v>92</v>
      </c>
      <c r="B4" s="114" t="s">
        <v>93</v>
      </c>
      <c r="C4" s="114" t="s">
        <v>94</v>
      </c>
      <c r="D4" s="114" t="s">
        <v>95</v>
      </c>
      <c r="E4" s="114" t="s">
        <v>96</v>
      </c>
    </row>
    <row r="5" spans="1:5" ht="12.75">
      <c r="A5" s="115" t="s">
        <v>489</v>
      </c>
      <c r="B5" s="116">
        <v>2915</v>
      </c>
      <c r="C5" s="116">
        <v>75</v>
      </c>
      <c r="D5" s="116"/>
      <c r="E5" s="117">
        <f aca="true" t="shared" si="0" ref="E5:E10">B5+C5-D5</f>
        <v>2990</v>
      </c>
    </row>
    <row r="6" spans="1:5" ht="12.75">
      <c r="A6" s="118" t="s">
        <v>490</v>
      </c>
      <c r="B6" s="119">
        <v>259727</v>
      </c>
      <c r="C6" s="119">
        <v>182122</v>
      </c>
      <c r="D6" s="119">
        <v>164117</v>
      </c>
      <c r="E6" s="120">
        <f t="shared" si="0"/>
        <v>277732</v>
      </c>
    </row>
    <row r="7" spans="1:5" ht="12.75">
      <c r="A7" s="118" t="s">
        <v>491</v>
      </c>
      <c r="B7" s="119">
        <v>11701</v>
      </c>
      <c r="C7" s="119">
        <v>926</v>
      </c>
      <c r="D7" s="119"/>
      <c r="E7" s="120">
        <f t="shared" si="0"/>
        <v>12627</v>
      </c>
    </row>
    <row r="8" spans="1:5" ht="12.75">
      <c r="A8" s="118" t="s">
        <v>108</v>
      </c>
      <c r="B8" s="119">
        <v>200</v>
      </c>
      <c r="C8" s="119"/>
      <c r="D8" s="119"/>
      <c r="E8" s="120">
        <f t="shared" si="0"/>
        <v>200</v>
      </c>
    </row>
    <row r="9" spans="1:5" ht="12.75">
      <c r="A9" s="118" t="s">
        <v>492</v>
      </c>
      <c r="B9" s="119">
        <v>222117</v>
      </c>
      <c r="C9" s="119"/>
      <c r="D9" s="119"/>
      <c r="E9" s="120">
        <f t="shared" si="0"/>
        <v>222117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101</v>
      </c>
    </row>
    <row r="15" ht="14.25">
      <c r="A15" s="112" t="s">
        <v>102</v>
      </c>
    </row>
    <row r="16" ht="13.5" thickBot="1">
      <c r="E16" s="113" t="s">
        <v>132</v>
      </c>
    </row>
    <row r="17" spans="1:5" ht="13.5" thickBot="1">
      <c r="A17" s="114" t="s">
        <v>92</v>
      </c>
      <c r="B17" s="114" t="s">
        <v>93</v>
      </c>
      <c r="C17" s="114" t="s">
        <v>94</v>
      </c>
      <c r="D17" s="114" t="s">
        <v>95</v>
      </c>
      <c r="E17" s="114" t="s">
        <v>96</v>
      </c>
    </row>
    <row r="18" spans="1:5" ht="12.75">
      <c r="A18" s="115" t="s">
        <v>489</v>
      </c>
      <c r="B18" s="116">
        <v>2865</v>
      </c>
      <c r="C18" s="116">
        <v>26</v>
      </c>
      <c r="D18" s="116"/>
      <c r="E18" s="117">
        <f aca="true" t="shared" si="1" ref="E18:E23">B18+C18-D18</f>
        <v>2891</v>
      </c>
    </row>
    <row r="19" spans="1:5" ht="12.75">
      <c r="A19" s="118" t="s">
        <v>106</v>
      </c>
      <c r="B19" s="119">
        <v>47486</v>
      </c>
      <c r="C19" s="119">
        <v>43940</v>
      </c>
      <c r="D19" s="119">
        <v>37411</v>
      </c>
      <c r="E19" s="120">
        <f t="shared" si="1"/>
        <v>54015</v>
      </c>
    </row>
    <row r="20" spans="1:5" ht="12.75">
      <c r="A20" s="118" t="s">
        <v>491</v>
      </c>
      <c r="B20" s="119">
        <v>9983</v>
      </c>
      <c r="C20" s="119">
        <v>612</v>
      </c>
      <c r="D20" s="119"/>
      <c r="E20" s="120">
        <f t="shared" si="1"/>
        <v>10595</v>
      </c>
    </row>
    <row r="21" spans="1:5" ht="12.75">
      <c r="A21" s="118" t="s">
        <v>108</v>
      </c>
      <c r="B21" s="119">
        <v>200</v>
      </c>
      <c r="C21" s="119"/>
      <c r="D21" s="119"/>
      <c r="E21" s="120">
        <f t="shared" si="1"/>
        <v>200</v>
      </c>
    </row>
    <row r="22" spans="1:5" ht="12.75">
      <c r="A22" s="118" t="s">
        <v>493</v>
      </c>
      <c r="B22" s="119">
        <v>37502</v>
      </c>
      <c r="C22" s="119">
        <v>6664</v>
      </c>
      <c r="D22" s="119"/>
      <c r="E22" s="120">
        <f t="shared" si="1"/>
        <v>44166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494</v>
      </c>
    </row>
    <row r="2" ht="14.25">
      <c r="A2" s="112"/>
    </row>
    <row r="3" ht="13.5" thickBot="1">
      <c r="E3" s="113" t="s">
        <v>132</v>
      </c>
    </row>
    <row r="4" spans="1:5" s="67" customFormat="1" ht="43.5" customHeight="1" thickBot="1">
      <c r="A4" s="114" t="s">
        <v>92</v>
      </c>
      <c r="B4" s="124" t="s">
        <v>291</v>
      </c>
      <c r="C4" s="124" t="s">
        <v>107</v>
      </c>
      <c r="D4" s="124" t="s">
        <v>108</v>
      </c>
      <c r="E4" s="114" t="s">
        <v>292</v>
      </c>
    </row>
    <row r="5" spans="1:5" s="111" customFormat="1" ht="12.75">
      <c r="A5" s="280" t="s">
        <v>293</v>
      </c>
      <c r="B5" s="281">
        <v>259727</v>
      </c>
      <c r="C5" s="281">
        <v>11701</v>
      </c>
      <c r="D5" s="281">
        <v>200</v>
      </c>
      <c r="E5" s="282">
        <f>SUM(B5:D5)</f>
        <v>271628</v>
      </c>
    </row>
    <row r="6" spans="1:5" s="111" customFormat="1" ht="12.75">
      <c r="A6" s="283" t="s">
        <v>294</v>
      </c>
      <c r="B6" s="284">
        <f>SUM(B7:B10)</f>
        <v>182122</v>
      </c>
      <c r="C6" s="284">
        <f>SUM(C7:C10)</f>
        <v>926</v>
      </c>
      <c r="D6" s="284">
        <f>SUM(D7:D10)</f>
        <v>0</v>
      </c>
      <c r="E6" s="285">
        <f>SUM(E7:E10)</f>
        <v>183048</v>
      </c>
    </row>
    <row r="7" spans="1:5" ht="12.75">
      <c r="A7" s="286" t="s">
        <v>295</v>
      </c>
      <c r="B7" s="287"/>
      <c r="C7" s="287">
        <v>926</v>
      </c>
      <c r="D7" s="287"/>
      <c r="E7" s="288">
        <f>SUM(B7:D7)</f>
        <v>926</v>
      </c>
    </row>
    <row r="8" spans="1:5" ht="12.75">
      <c r="A8" s="526" t="s">
        <v>519</v>
      </c>
      <c r="B8" s="290">
        <v>17505</v>
      </c>
      <c r="C8" s="290"/>
      <c r="D8" s="290"/>
      <c r="E8" s="291">
        <f>SUM(B8:D8)</f>
        <v>17505</v>
      </c>
    </row>
    <row r="9" spans="1:5" ht="12.75">
      <c r="A9" s="289" t="s">
        <v>296</v>
      </c>
      <c r="B9" s="290"/>
      <c r="C9" s="290"/>
      <c r="D9" s="290"/>
      <c r="E9" s="291">
        <f>SUM(B9:D9)</f>
        <v>0</v>
      </c>
    </row>
    <row r="10" spans="1:5" ht="12.75">
      <c r="A10" s="292" t="s">
        <v>297</v>
      </c>
      <c r="B10" s="293">
        <v>164617</v>
      </c>
      <c r="C10" s="293"/>
      <c r="D10" s="293"/>
      <c r="E10" s="294">
        <f>SUM(B10:D10)</f>
        <v>164617</v>
      </c>
    </row>
    <row r="11" spans="1:5" s="111" customFormat="1" ht="12.75">
      <c r="A11" s="283" t="s">
        <v>298</v>
      </c>
      <c r="B11" s="284">
        <f>SUM(B12:B15)</f>
        <v>164117</v>
      </c>
      <c r="C11" s="284">
        <f>SUM(C12:C15)</f>
        <v>0</v>
      </c>
      <c r="D11" s="284">
        <f>SUM(D12:D15)</f>
        <v>0</v>
      </c>
      <c r="E11" s="285">
        <f>SUM(E12:E15)</f>
        <v>164117</v>
      </c>
    </row>
    <row r="12" spans="1:5" ht="12.75">
      <c r="A12" s="286" t="s">
        <v>299</v>
      </c>
      <c r="B12" s="287"/>
      <c r="C12" s="287"/>
      <c r="D12" s="287"/>
      <c r="E12" s="288">
        <f>SUM(B12:D12)</f>
        <v>0</v>
      </c>
    </row>
    <row r="13" spans="1:5" ht="12.75">
      <c r="A13" s="289" t="s">
        <v>300</v>
      </c>
      <c r="B13" s="290"/>
      <c r="C13" s="290"/>
      <c r="D13" s="290"/>
      <c r="E13" s="291">
        <f>SUM(B13:D13)</f>
        <v>0</v>
      </c>
    </row>
    <row r="14" spans="1:5" ht="12.75">
      <c r="A14" s="289" t="s">
        <v>301</v>
      </c>
      <c r="B14" s="290"/>
      <c r="C14" s="290"/>
      <c r="D14" s="290"/>
      <c r="E14" s="291">
        <f>SUM(B14:D14)</f>
        <v>0</v>
      </c>
    </row>
    <row r="15" spans="1:5" ht="12.75">
      <c r="A15" s="292" t="s">
        <v>302</v>
      </c>
      <c r="B15" s="293">
        <v>164117</v>
      </c>
      <c r="C15" s="293"/>
      <c r="D15" s="293"/>
      <c r="E15" s="294">
        <f>SUM(B15:D15)</f>
        <v>164117</v>
      </c>
    </row>
    <row r="16" spans="1:5" s="111" customFormat="1" ht="13.5" thickBot="1">
      <c r="A16" s="295" t="s">
        <v>303</v>
      </c>
      <c r="B16" s="296">
        <f>B5+B6-B11</f>
        <v>277732</v>
      </c>
      <c r="C16" s="296">
        <f>C5+C6-C11</f>
        <v>12627</v>
      </c>
      <c r="D16" s="296">
        <f>D5+D6-D11</f>
        <v>200</v>
      </c>
      <c r="E16" s="296">
        <f>SUM(B16:D16)</f>
        <v>290559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Önk. Fácánkert</cp:lastModifiedBy>
  <cp:lastPrinted>2013-03-26T09:00:55Z</cp:lastPrinted>
  <dcterms:created xsi:type="dcterms:W3CDTF">1999-10-10T07:41:39Z</dcterms:created>
  <dcterms:modified xsi:type="dcterms:W3CDTF">2013-03-26T14:24:52Z</dcterms:modified>
  <cp:category/>
  <cp:version/>
  <cp:contentType/>
  <cp:contentStatus/>
</cp:coreProperties>
</file>