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7836" tabRatio="575" activeTab="0"/>
  </bookViews>
  <sheets>
    <sheet name="2.sz.mell." sheetId="1" r:id="rId1"/>
    <sheet name="3.sz.mell" sheetId="2" r:id="rId2"/>
    <sheet name="4.1. sz. mell" sheetId="3" r:id="rId3"/>
    <sheet name="4.2. sz. mell   " sheetId="4" r:id="rId4"/>
    <sheet name="5.a.sz.mell" sheetId="5" r:id="rId5"/>
    <sheet name="5.b.sz.mell " sheetId="6" r:id="rId6"/>
    <sheet name="6.sz.mell" sheetId="7" r:id="rId7"/>
    <sheet name="7.sz.mell" sheetId="8" r:id="rId8"/>
    <sheet name="8. sz. mell" sheetId="9" r:id="rId9"/>
    <sheet name="9.sz.mell" sheetId="10" r:id="rId10"/>
    <sheet name="10.sz.mell" sheetId="11" r:id="rId11"/>
    <sheet name="11. sz. mell" sheetId="12" r:id="rId12"/>
    <sheet name=" 12. sz. mell" sheetId="13" r:id="rId13"/>
    <sheet name="13. sz.mell" sheetId="14" r:id="rId14"/>
    <sheet name="14. sz.mell" sheetId="15" r:id="rId15"/>
    <sheet name="Munka1" sheetId="16" r:id="rId16"/>
  </sheets>
  <definedNames>
    <definedName name="_xlnm.Print_Titles" localSheetId="2">'4.1. sz. mell'!$1:$7</definedName>
  </definedNames>
  <calcPr fullCalcOnLoad="1"/>
</workbook>
</file>

<file path=xl/sharedStrings.xml><?xml version="1.0" encoding="utf-8"?>
<sst xmlns="http://schemas.openxmlformats.org/spreadsheetml/2006/main" count="709" uniqueCount="454">
  <si>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</si>
  <si>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</si>
  <si>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</si>
  <si>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</si>
  <si>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</si>
  <si>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</si>
  <si>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</si>
  <si>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</si>
  <si>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</si>
  <si>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</si>
  <si>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</si>
  <si>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</si>
  <si>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</si>
  <si>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</si>
  <si>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</si>
  <si>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</si>
  <si>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</si>
  <si>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</si>
  <si>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</si>
  <si>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</si>
  <si>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</si>
  <si>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</si>
  <si>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</si>
  <si>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</si>
  <si>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</si>
  <si>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</si>
  <si>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</si>
  <si>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</si>
  <si>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</si>
  <si>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</si>
  <si>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</si>
  <si>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</si>
  <si>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</si>
  <si>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</si>
  <si>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</si>
  <si>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</si>
  <si>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</si>
  <si>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</si>
  <si>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</si>
  <si>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</si>
  <si>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</si>
  <si>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</si>
  <si>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</si>
  <si>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</si>
  <si>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</si>
  <si>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</si>
  <si>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</si>
  <si>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</si>
  <si>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</si>
  <si>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</si>
  <si>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</si>
  <si>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</si>
  <si>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</si>
  <si>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</si>
  <si>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</si>
  <si>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</si>
  <si>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</si>
  <si>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</si>
  <si>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</si>
  <si>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</si>
  <si>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Átengedett központi adók</t>
  </si>
  <si>
    <t>Bírságok, egyéb bevételek</t>
  </si>
  <si>
    <t>Felhalmozási és tőkejellegű bevételek</t>
  </si>
  <si>
    <t>Egyéb felhalmozási bevételek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</si>
  <si>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</si>
  <si>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</si>
  <si>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</si>
  <si>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</si>
  <si>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</si>
  <si>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</si>
  <si>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</si>
  <si>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</si>
  <si>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</si>
  <si>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</si>
  <si>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</si>
  <si>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</si>
  <si>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</si>
  <si>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</si>
  <si>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</si>
  <si>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</si>
  <si>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</si>
  <si>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</si>
  <si>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</si>
  <si>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</si>
  <si>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</si>
  <si>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Működési célra átvett pénzeszközök</t>
  </si>
  <si>
    <t>Fejlesztési célra átvett pénzeszközök</t>
  </si>
  <si>
    <t>02</t>
  </si>
  <si>
    <t>I. Működési célú (folyó) bevételek, működési célú (folyó) kiadások mérlege
(Önkormányzati szinten)</t>
  </si>
  <si>
    <t>Megnevezés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</si>
  <si>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</si>
  <si>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</si>
  <si>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</si>
  <si>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</si>
  <si>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</si>
  <si>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</si>
  <si>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</si>
  <si>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</si>
  <si>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</si>
  <si>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</si>
  <si>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</si>
  <si>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</si>
  <si>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</si>
  <si>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</si>
  <si>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</si>
  <si>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</si>
  <si>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</si>
  <si>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</si>
  <si>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</si>
  <si>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</si>
  <si>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</si>
  <si>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</si>
  <si>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</si>
  <si>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</si>
  <si>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</si>
  <si>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</si>
  <si>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</si>
  <si>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</si>
  <si>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</si>
  <si>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</si>
  <si>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</si>
  <si>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</si>
  <si>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</si>
  <si>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</si>
  <si>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</si>
  <si>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</si>
  <si>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</si>
  <si>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</si>
  <si>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</si>
  <si>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</si>
  <si>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</si>
  <si>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</si>
  <si>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</si>
  <si>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</si>
  <si>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</si>
  <si>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</si>
  <si>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</si>
  <si>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</si>
  <si>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</si>
  <si>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</si>
  <si>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</si>
  <si>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</si>
  <si>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</si>
  <si>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</si>
  <si>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</si>
  <si>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</si>
  <si>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</si>
  <si>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</si>
  <si>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</si>
  <si>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</si>
  <si>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</si>
  <si>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</si>
  <si>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</si>
  <si>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</si>
  <si>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</si>
  <si>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</si>
  <si>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</si>
  <si>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</si>
  <si>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Előző évi pénzmaradvány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</si>
  <si>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</si>
  <si>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</si>
  <si>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</si>
  <si>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</si>
  <si>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</si>
  <si>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</si>
  <si>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</si>
  <si>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</si>
  <si>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</si>
  <si>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</si>
  <si>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</si>
  <si>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</si>
  <si>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</si>
  <si>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</si>
  <si>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Intézményi beruházás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</si>
  <si>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</si>
  <si>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</si>
  <si>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</si>
  <si>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</si>
  <si>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</si>
  <si>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</si>
  <si>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</si>
  <si>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</si>
  <si>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</si>
  <si>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</si>
  <si>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</si>
  <si>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</si>
  <si>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</si>
  <si>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</si>
  <si>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</si>
  <si>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</si>
  <si>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</si>
  <si>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</si>
  <si>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</si>
  <si>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</si>
  <si>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</si>
  <si>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</si>
  <si>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</si>
  <si>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</si>
  <si>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</si>
  <si>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</si>
  <si>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</si>
  <si>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</si>
  <si>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</si>
  <si>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</si>
  <si>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</si>
  <si>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</si>
  <si>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</si>
  <si>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</si>
  <si>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</si>
  <si>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</si>
  <si>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</si>
  <si>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</si>
  <si>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</si>
  <si>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</si>
  <si>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</si>
  <si>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</si>
  <si>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</si>
  <si>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</si>
  <si>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</si>
  <si>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</si>
  <si>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</si>
  <si>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</si>
  <si>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</si>
  <si>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</si>
  <si>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önkormányzati szervektől</t>
  </si>
  <si>
    <t>Függő, átfutó bevételek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</si>
  <si>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</si>
  <si>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</si>
  <si>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</si>
  <si>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</si>
  <si>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</si>
  <si>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4/1. számú melléklet</t>
  </si>
  <si>
    <t xml:space="preserve">    </t>
  </si>
  <si>
    <t>Bírságok, pótlékok, egyéb bevételek</t>
  </si>
  <si>
    <t>Támogatásértékű bevételek, átvett pénzeszközök</t>
  </si>
  <si>
    <t>Támogatásértékű bevétel központi kvi szervtől</t>
  </si>
  <si>
    <t>Támogatásért. bevétel OEP-től</t>
  </si>
  <si>
    <t>Támogatásért. bevétel önkormányzati szervtől</t>
  </si>
  <si>
    <t>4/2. számú melléklet</t>
  </si>
  <si>
    <t>Támogatásértékű bevétel, áttvett pénzeszközök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</si>
  <si>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</si>
  <si>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</si>
  <si>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</si>
  <si>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</si>
  <si>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</si>
  <si>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Civil támogatási keret</t>
  </si>
  <si>
    <t>Támogatásértékű kiadások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</si>
  <si>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</si>
  <si>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</si>
  <si>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</si>
  <si>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</si>
  <si>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</si>
  <si>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Hitelek kamatai, hiteltörlesztés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</si>
  <si>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</si>
  <si>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</si>
  <si>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</si>
  <si>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</si>
  <si>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</si>
  <si>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</si>
  <si>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Egyéb szervezetektől átvett támogatás (háztartásoktól átvett)</t>
  </si>
  <si>
    <t>Támogatásértékű bevétel EU-tól</t>
  </si>
  <si>
    <t>Átvett pénzeszközök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</si>
  <si>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</si>
  <si>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</si>
  <si>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</si>
  <si>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</si>
  <si>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</si>
  <si>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</si>
  <si>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</si>
  <si>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</si>
  <si>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</si>
  <si>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</si>
  <si>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</si>
  <si>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</si>
  <si>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</si>
  <si>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</si>
  <si>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</si>
  <si>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</si>
  <si>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</si>
  <si>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</si>
  <si>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</si>
  <si>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</si>
  <si>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</si>
  <si>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</si>
  <si>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</si>
  <si>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</si>
  <si>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</si>
  <si>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</si>
  <si>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</si>
  <si>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</si>
  <si>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</si>
  <si>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</si>
  <si>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</si>
  <si>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</si>
  <si>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</si>
  <si>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>Támog. kölcsönök kiadásai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</si>
  <si>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</si>
  <si>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</si>
  <si>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</si>
  <si>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</si>
  <si>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</si>
  <si>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</si>
  <si>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</si>
  <si>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</si>
  <si>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</si>
  <si>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</si>
  <si>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</si>
  <si>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</si>
  <si>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</si>
  <si>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</si>
  <si>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</si>
  <si>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</si>
  <si>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</si>
  <si>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</si>
  <si>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</si>
  <si>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Bogyiszló /társult intézmény/ finanszírozás</t>
  </si>
  <si>
    <t>Tolna Város Önkormányzata orvosi ügyelet</t>
  </si>
  <si>
    <t>Bursa Hungarica ösztöndíj pályázat</t>
  </si>
  <si>
    <t>Kölcsön visszatérülés</t>
  </si>
  <si>
    <t>Norm.állami támog./súlyos foglalkozt.gond.küzdő telep./</t>
  </si>
  <si>
    <t>Kölcsön nyújtás</t>
  </si>
  <si>
    <t>Önkormányzat által nyújtott lakástámogatás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</si>
  <si>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</si>
  <si>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</si>
  <si>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</si>
  <si>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</si>
  <si>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</si>
  <si>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</si>
  <si>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</si>
  <si>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</si>
  <si>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Közművelődési és könyvtári feladatok ellátása</t>
  </si>
  <si>
    <t>Cigány Nemzetiségi Önkormányzat</t>
  </si>
  <si>
    <t>Átvett pénzeszköz</t>
  </si>
  <si>
    <t>Önként vállalt feladatok ktg-e</t>
  </si>
  <si>
    <t>2016.</t>
  </si>
  <si>
    <t>2017.</t>
  </si>
  <si>
    <t>Tolna Város Önkormányzata Családsegítő Központ</t>
  </si>
  <si>
    <t>Tanyagondnoki szolgálat működtetése</t>
  </si>
  <si>
    <t>2018.</t>
  </si>
  <si>
    <t>2019.</t>
  </si>
  <si>
    <t>063020 Víztermelés,-kezelés,-ellátás</t>
  </si>
  <si>
    <t>052020 Szennyvíz gyűjtése, tisztítása, elhelyezése</t>
  </si>
  <si>
    <t>045120 Út, autópálya építése</t>
  </si>
  <si>
    <t>045160 Közutak, hidak, alagutak üzemeltetése, fenntartása</t>
  </si>
  <si>
    <t>013320 Köztemető fenntartás és működtetés</t>
  </si>
  <si>
    <t>013350 Önkormányzati vagyonnal való gazdálkodással kapcs.fe.</t>
  </si>
  <si>
    <t>013360 Más szerv részére végzett pü. Gazd. Üz. Egyéb szolg.</t>
  </si>
  <si>
    <t>016080 Kiemelt állami és önkormányzati rendezvények</t>
  </si>
  <si>
    <t>041232 Start munka program, téli közfoglalkoztatás</t>
  </si>
  <si>
    <t>041233 Hosszabb időtatamú közfoglalkoztatás</t>
  </si>
  <si>
    <t>064010 Közvilágítás</t>
  </si>
  <si>
    <t>066010 Zöldterület kezelés</t>
  </si>
  <si>
    <t>066020 Város és községgazdálkodás</t>
  </si>
  <si>
    <t>072112 Háziorvosi ügyeleti ellátás</t>
  </si>
  <si>
    <t>074031 Védőnői szolgálat</t>
  </si>
  <si>
    <t>081045 Szabadidősport tevékenység és támogatása</t>
  </si>
  <si>
    <t>082044 Könyvtári szolgáltatások</t>
  </si>
  <si>
    <t>084031 Civil szervezetek működési támogatása</t>
  </si>
  <si>
    <t xml:space="preserve">094260 Hallgatói ösztöndíjak, egyéb juttatás </t>
  </si>
  <si>
    <t>107060 Egyéb szociális természetb. És pénzbeli ellátások</t>
  </si>
  <si>
    <t>107051 Szociális étkeztetés</t>
  </si>
  <si>
    <t>102050 Időskorúak társadalmi integrációját célzó programok</t>
  </si>
  <si>
    <t xml:space="preserve">091220 Iskolai oktatás </t>
  </si>
  <si>
    <t>091140 Óvodai ellátás működtetési feladatai</t>
  </si>
  <si>
    <t xml:space="preserve">086030 Nemzetközi kapcsolatok </t>
  </si>
  <si>
    <t>011130 Önkormányzatok általános igazgatási tevékenysége</t>
  </si>
  <si>
    <t>107054 Családsegítés</t>
  </si>
  <si>
    <t>082092 közművelődés kulturális értékek gondoz.</t>
  </si>
  <si>
    <t>082091 közművelődés Közösségi részvétel fejl.</t>
  </si>
  <si>
    <t>103010 Temetési segély</t>
  </si>
  <si>
    <t>018010 Önkorm.elszámolásai központi költségv.</t>
  </si>
  <si>
    <t>900020 Önkorm. Funkc nem sorolható bev. ÁH. Kí</t>
  </si>
  <si>
    <t>104037 Szünedei étkezés</t>
  </si>
  <si>
    <t>Szünidei étkeztetés támogatása</t>
  </si>
  <si>
    <t>2020.</t>
  </si>
  <si>
    <t>Felhalmozási bevételek</t>
  </si>
  <si>
    <t xml:space="preserve">beszámítás </t>
  </si>
  <si>
    <t xml:space="preserve">Felhalmozási kiadás </t>
  </si>
  <si>
    <t>Felhalmozási kiadások</t>
  </si>
  <si>
    <t>Előző évi maradvány</t>
  </si>
  <si>
    <t>KÖLTSÉGVETÉSI KIADÁSOK</t>
  </si>
  <si>
    <t>KÖLTSÉGVETÉSI BEVÉTELEK</t>
  </si>
  <si>
    <t>Előző évi maradvány igénybevétele</t>
  </si>
  <si>
    <t>Személyi juttatésok  (K1)</t>
  </si>
  <si>
    <t>Munkaadókat terhelő járulékok és szociális hozzájérulási adó  (K2)</t>
  </si>
  <si>
    <t>Dologi kiadások  (K3)</t>
  </si>
  <si>
    <t>Ellátottak pénzbeli juttatásai  (K4)</t>
  </si>
  <si>
    <t>Egyéb működési célú kiadások  (K5)</t>
  </si>
  <si>
    <t>Beruházások  (K5)</t>
  </si>
  <si>
    <t>Felújítások   (K6)</t>
  </si>
  <si>
    <t>Kölcsön nyújtás   (K508)</t>
  </si>
  <si>
    <t>KÖLTSÉGVETÉSI KIADÁSOK:</t>
  </si>
  <si>
    <t>Tartalékok   (K513)</t>
  </si>
  <si>
    <t>Közhatalmi bevételek  (B3)</t>
  </si>
  <si>
    <t>Működési célú támogatás elkülönített állami pénzalaptól  (B16)</t>
  </si>
  <si>
    <t>Önkormányzatok működési támogatása  (B11)</t>
  </si>
  <si>
    <t>Felhalmozási célú átvett pénzeszközök (B7)</t>
  </si>
  <si>
    <t>KÖLTSÉGVETÉSI BEVÉTELEK:</t>
  </si>
  <si>
    <t>Működési bevételek (B4)</t>
  </si>
  <si>
    <t>Önkormányzatok működési támogatásai  (B11)</t>
  </si>
  <si>
    <t>Közhatalmi bevételek (B3)</t>
  </si>
  <si>
    <t>Működéi célú támogatás elkülönített állami pénzalaptól  (B16)</t>
  </si>
  <si>
    <t>Felhalmozási célra átvett pénzeszközök  (B7)</t>
  </si>
  <si>
    <t>Személyi juttatások (K1)</t>
  </si>
  <si>
    <t>Működési bevételek  (B4)</t>
  </si>
  <si>
    <t>Munkaadókat terhelő járulékok és szoc.hj. Adó   (K2)</t>
  </si>
  <si>
    <t>Ellátottak pénzbeli juttatása (K4)</t>
  </si>
  <si>
    <t>Egyéb működési célú kiadások, támogatások  (K5)</t>
  </si>
  <si>
    <t>Tartalékok  (K513)</t>
  </si>
  <si>
    <t>Kölcsön nyújtás  (K508)</t>
  </si>
  <si>
    <t>Felújítások kiadásai K6</t>
  </si>
  <si>
    <t>Részesedések megszűnéséhez kapcsolódó bevétel</t>
  </si>
  <si>
    <t>Egyéb önkormányzati feladatok támogatása</t>
  </si>
  <si>
    <t xml:space="preserve">Polgármesteri illetmény támogatása </t>
  </si>
  <si>
    <t>Települési önkormányzatok szociális feladatainak egyéb támogatása</t>
  </si>
  <si>
    <t xml:space="preserve">Kölcsön visszatérülés </t>
  </si>
  <si>
    <t>Működési célú céltartalék EFOP</t>
  </si>
  <si>
    <t>Működési célú céltartalék  EFOP</t>
  </si>
  <si>
    <t>Önkormányzatok működési támog.</t>
  </si>
  <si>
    <t>Faluház nyilászáró csere, udvar, parkoló térkő burkolat</t>
  </si>
  <si>
    <t>2021.</t>
  </si>
  <si>
    <t>Tanulói bérlet térítés</t>
  </si>
  <si>
    <t xml:space="preserve">Támogatás vállalkozásoknak </t>
  </si>
  <si>
    <t xml:space="preserve">082092 Közművelődés - hagyományos közösségi értékek gond. </t>
  </si>
  <si>
    <t>Céltartalék</t>
  </si>
  <si>
    <t>107055 Falugondnoki és tanyagondnoki szolgáltatás</t>
  </si>
  <si>
    <t xml:space="preserve">  Forintban !</t>
  </si>
  <si>
    <t>Céltartalék   EFOP</t>
  </si>
  <si>
    <t>Forintban!</t>
  </si>
  <si>
    <t xml:space="preserve">Bogyiszló Község Önkormányzata </t>
  </si>
  <si>
    <t>2019. évi eredeti ei.</t>
  </si>
  <si>
    <t>2019. évi módosított</t>
  </si>
  <si>
    <t>2019. évi teljesítés</t>
  </si>
  <si>
    <t>2019. évi eredeti előirányzat</t>
  </si>
  <si>
    <t>2019. évi módosított ei.</t>
  </si>
  <si>
    <t>2019. évi teljesítésa</t>
  </si>
  <si>
    <t>2019. évi erdeti ei.</t>
  </si>
  <si>
    <t>2019. évi telj.</t>
  </si>
  <si>
    <t>Átvett pénzeszközök JETA</t>
  </si>
  <si>
    <t xml:space="preserve">Átvett pénzeszközök </t>
  </si>
  <si>
    <t>Felhasználás 2018.XII.31-ig</t>
  </si>
  <si>
    <t>2019. évi előirányzat</t>
  </si>
  <si>
    <t>2019. év utáni szükséglet</t>
  </si>
  <si>
    <t xml:space="preserve">Közvilágítás korszerűsítése </t>
  </si>
  <si>
    <t xml:space="preserve">            2019.</t>
  </si>
  <si>
    <t xml:space="preserve">Településrendezési terv felülvizsgálata </t>
  </si>
  <si>
    <t>Út felújítás Béke utcában</t>
  </si>
  <si>
    <t>Fadd Nagyközség Önkormányzata ebrendészet</t>
  </si>
  <si>
    <t>2019. évi normatív támogatás alakulása</t>
  </si>
  <si>
    <t>2017. évi iparűzési adóalap 0,55 %ának a 85 %-a</t>
  </si>
  <si>
    <t xml:space="preserve">Óvodai eszközök beszerzése </t>
  </si>
  <si>
    <t>Céltartalék EFOP</t>
  </si>
  <si>
    <t>2018. évig kifizetés</t>
  </si>
  <si>
    <t>2022.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</si>
</sst>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€-2]\ #\ ##,000_);[Red]\([$€-2]\ #\ ##,000\)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63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 applyProtection="1">
      <alignment/>
      <protection/>
    </xf>
    <xf numFmtId="0" fontId="3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7" applyAlignment="1" applyProtection="1">
      <alignment vertical="center"/>
      <protection/>
    </xf>
    <xf numFmtId="0" fontId="3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left" vertical="center" wrapText="1"/>
    </xf>
    <xf numFmtId="164" fontId="20" fillId="0" borderId="42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0" fontId="4" fillId="0" borderId="50" xfId="57" applyFont="1" applyBorder="1" applyAlignment="1" applyProtection="1">
      <alignment horizontal="center" vertical="center" wrapText="1"/>
      <protection/>
    </xf>
    <xf numFmtId="0" fontId="4" fillId="0" borderId="51" xfId="57" applyFont="1" applyBorder="1" applyAlignment="1" applyProtection="1">
      <alignment horizontal="center" vertical="center"/>
      <protection/>
    </xf>
    <xf numFmtId="0" fontId="4" fillId="0" borderId="52" xfId="57" applyFont="1" applyBorder="1" applyAlignment="1" applyProtection="1">
      <alignment horizontal="center" vertical="center"/>
      <protection/>
    </xf>
    <xf numFmtId="0" fontId="3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4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1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37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54" xfId="0" applyNumberFormat="1" applyFont="1" applyBorder="1" applyAlignment="1" applyProtection="1">
      <alignment horizontal="left"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63" xfId="0" applyNumberFormat="1" applyFont="1" applyBorder="1" applyAlignment="1" applyProtection="1">
      <alignment vertical="center" wrapText="1"/>
      <protection locked="0"/>
    </xf>
    <xf numFmtId="164" fontId="17" fillId="0" borderId="56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Border="1" applyAlignment="1" applyProtection="1">
      <alignment horizontal="center" vertical="center" wrapText="1"/>
      <protection/>
    </xf>
    <xf numFmtId="164" fontId="8" fillId="0" borderId="65" xfId="0" applyNumberFormat="1" applyFont="1" applyBorder="1" applyAlignment="1" applyProtection="1">
      <alignment horizontal="center" vertical="center" wrapText="1"/>
      <protection/>
    </xf>
    <xf numFmtId="164" fontId="8" fillId="0" borderId="66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4" fontId="17" fillId="34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36" xfId="0" applyNumberFormat="1" applyFont="1" applyBorder="1" applyAlignment="1" applyProtection="1">
      <alignment vertical="center" wrapText="1"/>
      <protection locked="0"/>
    </xf>
    <xf numFmtId="164" fontId="17" fillId="34" borderId="48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5" borderId="47" xfId="0" applyNumberFormat="1" applyFont="1" applyFill="1" applyBorder="1" applyAlignment="1">
      <alignment vertical="center" wrapText="1"/>
    </xf>
    <xf numFmtId="164" fontId="17" fillId="35" borderId="4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47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47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3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4" fontId="17" fillId="0" borderId="59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7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64" xfId="0" applyNumberFormat="1" applyFont="1" applyFill="1" applyBorder="1" applyAlignment="1">
      <alignment horizontal="left" vertical="center" wrapText="1" indent="1"/>
    </xf>
    <xf numFmtId="164" fontId="17" fillId="33" borderId="65" xfId="0" applyNumberFormat="1" applyFont="1" applyFill="1" applyBorder="1" applyAlignment="1" applyProtection="1">
      <alignment horizontal="center" vertical="center" wrapText="1"/>
      <protection/>
    </xf>
    <xf numFmtId="164" fontId="17" fillId="33" borderId="66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vertical="center" wrapText="1"/>
      <protection/>
    </xf>
    <xf numFmtId="164" fontId="17" fillId="33" borderId="56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47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47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33" borderId="65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>
      <alignment vertical="center" wrapText="1"/>
    </xf>
    <xf numFmtId="164" fontId="17" fillId="0" borderId="16" xfId="57" applyNumberFormat="1" applyFont="1" applyFill="1" applyBorder="1" applyAlignment="1" applyProtection="1">
      <alignment vertical="center"/>
      <protection/>
    </xf>
    <xf numFmtId="164" fontId="7" fillId="0" borderId="0" xfId="56" applyNumberFormat="1" applyFont="1" applyBorder="1" applyAlignment="1" applyProtection="1">
      <alignment horizontal="centerContinuous" vertical="center"/>
      <protection/>
    </xf>
    <xf numFmtId="164" fontId="7" fillId="0" borderId="69" xfId="56" applyNumberFormat="1" applyFont="1" applyBorder="1" applyAlignment="1" applyProtection="1">
      <alignment horizontal="centerContinuous" vertical="center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164" fontId="7" fillId="0" borderId="69" xfId="56" applyNumberFormat="1" applyFont="1" applyFill="1" applyBorder="1" applyAlignment="1" applyProtection="1">
      <alignment horizontal="centerContinuous" vertical="center"/>
      <protection/>
    </xf>
    <xf numFmtId="164" fontId="19" fillId="33" borderId="24" xfId="0" applyNumberFormat="1" applyFont="1" applyFill="1" applyBorder="1" applyAlignment="1" applyProtection="1">
      <alignment horizontal="right" vertical="top" wrapText="1"/>
      <protection/>
    </xf>
    <xf numFmtId="164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7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 applyProtection="1">
      <alignment horizontal="center" vertical="center" wrapText="1"/>
      <protection/>
    </xf>
    <xf numFmtId="0" fontId="4" fillId="0" borderId="16" xfId="56" applyFont="1" applyBorder="1" applyAlignment="1" applyProtection="1">
      <alignment horizontal="center" vertical="center" wrapText="1"/>
      <protection/>
    </xf>
    <xf numFmtId="0" fontId="20" fillId="0" borderId="14" xfId="56" applyFont="1" applyBorder="1" applyAlignment="1" applyProtection="1">
      <alignment horizontal="center" vertical="center" wrapText="1"/>
      <protection/>
    </xf>
    <xf numFmtId="0" fontId="20" fillId="0" borderId="10" xfId="56" applyFont="1" applyBorder="1" applyAlignment="1" applyProtection="1">
      <alignment horizontal="center" vertical="center" wrapText="1"/>
      <protection/>
    </xf>
    <xf numFmtId="0" fontId="20" fillId="0" borderId="16" xfId="56" applyFont="1" applyBorder="1" applyAlignment="1" applyProtection="1">
      <alignment horizontal="center" vertical="center" wrapText="1"/>
      <protection/>
    </xf>
    <xf numFmtId="0" fontId="23" fillId="0" borderId="0" xfId="56" applyFont="1">
      <alignment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0" fontId="20" fillId="33" borderId="51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horizontal="left" vertical="center" wrapText="1" indent="1"/>
      <protection/>
    </xf>
    <xf numFmtId="164" fontId="20" fillId="33" borderId="51" xfId="56" applyNumberFormat="1" applyFont="1" applyFill="1" applyBorder="1" applyAlignment="1" applyProtection="1">
      <alignment vertical="center" wrapText="1"/>
      <protection/>
    </xf>
    <xf numFmtId="164" fontId="20" fillId="33" borderId="52" xfId="56" applyNumberFormat="1" applyFont="1" applyFill="1" applyBorder="1" applyAlignment="1" applyProtection="1">
      <alignment vertical="center" wrapText="1"/>
      <protection/>
    </xf>
    <xf numFmtId="164" fontId="20" fillId="33" borderId="10" xfId="56" applyNumberFormat="1" applyFont="1" applyFill="1" applyBorder="1" applyAlignment="1" applyProtection="1">
      <alignment vertical="center" wrapText="1"/>
      <protection locked="0"/>
    </xf>
    <xf numFmtId="164" fontId="20" fillId="33" borderId="16" xfId="56" applyNumberFormat="1" applyFont="1" applyFill="1" applyBorder="1" applyAlignment="1" applyProtection="1">
      <alignment vertical="center" wrapText="1"/>
      <protection locked="0"/>
    </xf>
    <xf numFmtId="164" fontId="20" fillId="33" borderId="10" xfId="56" applyNumberFormat="1" applyFont="1" applyFill="1" applyBorder="1" applyAlignment="1" applyProtection="1">
      <alignment vertical="center" wrapText="1"/>
      <protection/>
    </xf>
    <xf numFmtId="0" fontId="23" fillId="0" borderId="39" xfId="56" applyFont="1" applyFill="1" applyBorder="1" applyAlignment="1" applyProtection="1">
      <alignment horizontal="left" vertical="center" wrapText="1" indent="1"/>
      <protection/>
    </xf>
    <xf numFmtId="0" fontId="23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6" xfId="56" applyNumberFormat="1" applyFont="1" applyFill="1" applyBorder="1" applyAlignment="1" applyProtection="1">
      <alignment vertical="center" wrapText="1"/>
      <protection locked="0"/>
    </xf>
    <xf numFmtId="164" fontId="23" fillId="0" borderId="37" xfId="56" applyNumberFormat="1" applyFont="1" applyFill="1" applyBorder="1" applyAlignment="1" applyProtection="1">
      <alignment vertical="center" wrapText="1"/>
      <protection locked="0"/>
    </xf>
    <xf numFmtId="0" fontId="23" fillId="0" borderId="65" xfId="56" applyFont="1" applyFill="1" applyBorder="1" applyAlignment="1" applyProtection="1">
      <alignment horizontal="left" vertical="center" wrapText="1" indent="1"/>
      <protection/>
    </xf>
    <xf numFmtId="164" fontId="20" fillId="33" borderId="16" xfId="56" applyNumberFormat="1" applyFont="1" applyFill="1" applyBorder="1" applyAlignment="1" applyProtection="1">
      <alignment vertical="center" wrapText="1"/>
      <protection/>
    </xf>
    <xf numFmtId="0" fontId="23" fillId="0" borderId="40" xfId="56" applyFont="1" applyFill="1" applyBorder="1" applyAlignment="1" applyProtection="1">
      <alignment horizontal="left" vertical="center" wrapText="1" indent="1"/>
      <protection/>
    </xf>
    <xf numFmtId="164" fontId="23" fillId="0" borderId="40" xfId="56" applyNumberFormat="1" applyFont="1" applyFill="1" applyBorder="1" applyAlignment="1" applyProtection="1">
      <alignment vertical="center" wrapText="1"/>
      <protection locked="0"/>
    </xf>
    <xf numFmtId="164" fontId="23" fillId="0" borderId="41" xfId="56" applyNumberFormat="1" applyFont="1" applyFill="1" applyBorder="1" applyAlignment="1" applyProtection="1">
      <alignment vertical="center" wrapText="1"/>
      <protection locked="0"/>
    </xf>
    <xf numFmtId="0" fontId="23" fillId="0" borderId="0" xfId="56" applyFont="1" applyFill="1" applyAlignment="1" applyProtection="1">
      <alignment horizontal="left" indent="1"/>
      <protection/>
    </xf>
    <xf numFmtId="164" fontId="23" fillId="0" borderId="55" xfId="56" applyNumberFormat="1" applyFont="1" applyFill="1" applyBorder="1" applyAlignment="1" applyProtection="1">
      <alignment vertical="center" wrapText="1"/>
      <protection locked="0"/>
    </xf>
    <xf numFmtId="164" fontId="23" fillId="0" borderId="56" xfId="56" applyNumberFormat="1" applyFont="1" applyFill="1" applyBorder="1" applyAlignment="1" applyProtection="1">
      <alignment vertical="center" wrapText="1"/>
      <protection locked="0"/>
    </xf>
    <xf numFmtId="0" fontId="23" fillId="38" borderId="36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0" fontId="24" fillId="0" borderId="55" xfId="56" applyFont="1" applyFill="1" applyBorder="1" applyAlignment="1" applyProtection="1">
      <alignment horizontal="left" vertical="center" wrapText="1" indent="1"/>
      <protection/>
    </xf>
    <xf numFmtId="0" fontId="23" fillId="38" borderId="40" xfId="56" applyFont="1" applyFill="1" applyBorder="1" applyAlignment="1" applyProtection="1">
      <alignment horizontal="left" vertical="center" wrapText="1" indent="1"/>
      <protection/>
    </xf>
    <xf numFmtId="0" fontId="23" fillId="0" borderId="28" xfId="56" applyFont="1" applyFill="1" applyBorder="1" applyAlignment="1" applyProtection="1">
      <alignment horizontal="left" vertical="center" wrapText="1" indent="1"/>
      <protection/>
    </xf>
    <xf numFmtId="0" fontId="25" fillId="33" borderId="10" xfId="56" applyFont="1" applyFill="1" applyBorder="1" applyAlignment="1" applyProtection="1">
      <alignment horizontal="left" vertical="center" wrapText="1" indent="1"/>
      <protection/>
    </xf>
    <xf numFmtId="0" fontId="24" fillId="0" borderId="39" xfId="56" applyFont="1" applyFill="1" applyBorder="1" applyAlignment="1" applyProtection="1">
      <alignment horizontal="left" vertical="center" wrapText="1" indent="1"/>
      <protection/>
    </xf>
    <xf numFmtId="0" fontId="24" fillId="0" borderId="36" xfId="56" applyFont="1" applyFill="1" applyBorder="1" applyAlignment="1" applyProtection="1">
      <alignment horizontal="left" vertical="center" wrapText="1" indent="1"/>
      <protection/>
    </xf>
    <xf numFmtId="164" fontId="23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6" applyFont="1" applyFill="1" applyBorder="1" applyAlignment="1" applyProtection="1">
      <alignment vertical="center" wrapText="1"/>
      <protection/>
    </xf>
    <xf numFmtId="164" fontId="23" fillId="0" borderId="28" xfId="56" applyNumberFormat="1" applyFont="1" applyFill="1" applyBorder="1" applyAlignment="1" applyProtection="1">
      <alignment vertical="center" wrapText="1"/>
      <protection locked="0"/>
    </xf>
    <xf numFmtId="164" fontId="23" fillId="0" borderId="29" xfId="56" applyNumberFormat="1" applyFont="1" applyFill="1" applyBorder="1" applyAlignment="1" applyProtection="1">
      <alignment vertical="center" wrapText="1"/>
      <protection locked="0"/>
    </xf>
    <xf numFmtId="0" fontId="23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0" xfId="56" applyFont="1" applyAlignment="1" applyProtection="1">
      <alignment horizontal="left" indent="1"/>
      <protection/>
    </xf>
    <xf numFmtId="0" fontId="23" fillId="0" borderId="55" xfId="56" applyFont="1" applyFill="1" applyBorder="1" applyAlignment="1" applyProtection="1">
      <alignment horizontal="left" vertical="center" wrapText="1" indent="1"/>
      <protection/>
    </xf>
    <xf numFmtId="0" fontId="20" fillId="33" borderId="10" xfId="56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4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4" fontId="22" fillId="33" borderId="66" xfId="0" applyNumberFormat="1" applyFont="1" applyFill="1" applyBorder="1" applyAlignment="1" applyProtection="1">
      <alignment vertical="center" wrapText="1"/>
      <protection/>
    </xf>
    <xf numFmtId="164" fontId="23" fillId="33" borderId="10" xfId="56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7" applyFont="1" applyBorder="1" applyAlignment="1" applyProtection="1">
      <alignment horizontal="left" vertical="center" indent="1"/>
      <protection/>
    </xf>
    <xf numFmtId="0" fontId="4" fillId="0" borderId="14" xfId="57" applyFont="1" applyBorder="1" applyAlignment="1" applyProtection="1">
      <alignment horizontal="center"/>
      <protection/>
    </xf>
    <xf numFmtId="0" fontId="22" fillId="0" borderId="10" xfId="57" applyFont="1" applyBorder="1" applyAlignment="1" applyProtection="1">
      <alignment horizontal="left" vertical="center" indent="1"/>
      <protection/>
    </xf>
    <xf numFmtId="0" fontId="20" fillId="33" borderId="50" xfId="56" applyFont="1" applyFill="1" applyBorder="1" applyAlignment="1" applyProtection="1">
      <alignment horizontal="left" vertical="center" wrapText="1" indent="1"/>
      <protection/>
    </xf>
    <xf numFmtId="0" fontId="20" fillId="33" borderId="14" xfId="56" applyFont="1" applyFill="1" applyBorder="1" applyAlignment="1" applyProtection="1">
      <alignment horizontal="left" vertical="center" wrapText="1" indent="1"/>
      <protection/>
    </xf>
    <xf numFmtId="49" fontId="23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6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23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6" applyNumberFormat="1" applyFont="1" applyFill="1" applyBorder="1" applyAlignment="1" applyProtection="1">
      <alignment horizontal="right" vertical="center" wrapText="1"/>
      <protection/>
    </xf>
    <xf numFmtId="164" fontId="20" fillId="33" borderId="51" xfId="56" applyNumberFormat="1" applyFont="1" applyFill="1" applyBorder="1" applyAlignment="1" applyProtection="1">
      <alignment horizontal="right" vertical="center" wrapText="1"/>
      <protection/>
    </xf>
    <xf numFmtId="164" fontId="20" fillId="33" borderId="52" xfId="56" applyNumberFormat="1" applyFont="1" applyFill="1" applyBorder="1" applyAlignment="1" applyProtection="1">
      <alignment horizontal="right" vertical="center" wrapText="1"/>
      <protection/>
    </xf>
    <xf numFmtId="164" fontId="20" fillId="33" borderId="10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6" applyNumberFormat="1" applyFont="1" applyFill="1" applyBorder="1" applyAlignment="1" applyProtection="1">
      <alignment horizontal="right" vertical="center" wrapText="1"/>
      <protection/>
    </xf>
    <xf numFmtId="164" fontId="23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5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56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6" applyNumberFormat="1" applyFont="1" applyFill="1" applyBorder="1" applyAlignment="1" applyProtection="1">
      <alignment horizontal="right" vertical="center" wrapText="1"/>
      <protection/>
    </xf>
    <xf numFmtId="164" fontId="23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3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36" xfId="56" applyNumberFormat="1" applyFont="1" applyFill="1" applyBorder="1" applyAlignment="1" applyProtection="1">
      <alignment horizontal="right" vertical="center" wrapText="1"/>
      <protection/>
    </xf>
    <xf numFmtId="164" fontId="23" fillId="38" borderId="37" xfId="56" applyNumberFormat="1" applyFont="1" applyFill="1" applyBorder="1" applyAlignment="1" applyProtection="1">
      <alignment horizontal="right" vertical="center" wrapText="1"/>
      <protection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6" applyNumberFormat="1" applyFont="1" applyFill="1" applyBorder="1" applyAlignment="1" applyProtection="1">
      <alignment horizontal="right" vertical="center" wrapText="1"/>
      <protection/>
    </xf>
    <xf numFmtId="164" fontId="23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70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56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7" applyFont="1" applyProtection="1">
      <alignment/>
      <protection/>
    </xf>
    <xf numFmtId="0" fontId="2" fillId="0" borderId="0" xfId="57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locked="0"/>
    </xf>
    <xf numFmtId="0" fontId="2" fillId="0" borderId="0" xfId="57" applyFont="1" applyProtection="1">
      <alignment/>
      <protection locked="0"/>
    </xf>
    <xf numFmtId="49" fontId="20" fillId="33" borderId="14" xfId="56" applyNumberFormat="1" applyFont="1" applyFill="1" applyBorder="1" applyAlignment="1" applyProtection="1">
      <alignment horizontal="left" vertical="center" wrapText="1" indent="1"/>
      <protection/>
    </xf>
    <xf numFmtId="164" fontId="23" fillId="38" borderId="40" xfId="56" applyNumberFormat="1" applyFont="1" applyFill="1" applyBorder="1" applyAlignment="1" applyProtection="1">
      <alignment horizontal="right" vertical="center" wrapText="1"/>
      <protection locked="0"/>
    </xf>
    <xf numFmtId="164" fontId="23" fillId="38" borderId="41" xfId="56" applyNumberFormat="1" applyFont="1" applyFill="1" applyBorder="1" applyAlignment="1" applyProtection="1">
      <alignment horizontal="right" vertical="center" wrapText="1"/>
      <protection locked="0"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4" fontId="18" fillId="33" borderId="70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4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17" fillId="0" borderId="7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72" xfId="0" applyFont="1" applyBorder="1" applyAlignment="1">
      <alignment horizontal="left" vertical="center" wrapText="1" indent="1"/>
    </xf>
    <xf numFmtId="0" fontId="0" fillId="0" borderId="7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7" fillId="39" borderId="13" xfId="0" applyFont="1" applyFill="1" applyBorder="1" applyAlignment="1" applyProtection="1">
      <alignment horizontal="left" vertical="center" wrapText="1" indent="1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0" borderId="36" xfId="57" applyNumberFormat="1" applyFont="1" applyBorder="1" applyAlignment="1" applyProtection="1">
      <alignment vertical="center"/>
      <protection locked="0"/>
    </xf>
    <xf numFmtId="164" fontId="23" fillId="0" borderId="40" xfId="57" applyNumberFormat="1" applyFont="1" applyBorder="1" applyAlignment="1" applyProtection="1">
      <alignment vertical="center"/>
      <protection locked="0"/>
    </xf>
    <xf numFmtId="164" fontId="23" fillId="0" borderId="55" xfId="57" applyNumberFormat="1" applyFont="1" applyBorder="1" applyAlignment="1" applyProtection="1">
      <alignment vertical="center"/>
      <protection locked="0"/>
    </xf>
    <xf numFmtId="3" fontId="8" fillId="33" borderId="43" xfId="0" applyNumberFormat="1" applyFont="1" applyFill="1" applyBorder="1" applyAlignment="1">
      <alignment horizontal="left" vertical="center" wrapText="1" indent="1"/>
    </xf>
    <xf numFmtId="164" fontId="27" fillId="0" borderId="36" xfId="57" applyNumberFormat="1" applyFont="1" applyBorder="1" applyAlignment="1" applyProtection="1">
      <alignment vertical="center"/>
      <protection locked="0"/>
    </xf>
    <xf numFmtId="0" fontId="23" fillId="0" borderId="39" xfId="57" applyFont="1" applyBorder="1" applyAlignment="1" applyProtection="1">
      <alignment horizontal="left" vertical="center" indent="1"/>
      <protection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5" xfId="57" applyFont="1" applyBorder="1" applyAlignment="1" applyProtection="1">
      <alignment horizontal="left" vertical="center" indent="1"/>
      <protection locked="0"/>
    </xf>
    <xf numFmtId="164" fontId="23" fillId="33" borderId="5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indent="1"/>
      <protection locked="0"/>
    </xf>
    <xf numFmtId="164" fontId="20" fillId="33" borderId="10" xfId="57" applyNumberFormat="1" applyFont="1" applyFill="1" applyBorder="1" applyProtection="1">
      <alignment/>
      <protection/>
    </xf>
    <xf numFmtId="164" fontId="20" fillId="33" borderId="16" xfId="57" applyNumberFormat="1" applyFont="1" applyFill="1" applyBorder="1" applyProtection="1">
      <alignment/>
      <protection/>
    </xf>
    <xf numFmtId="164" fontId="28" fillId="0" borderId="36" xfId="57" applyNumberFormat="1" applyFont="1" applyBorder="1" applyAlignment="1" applyProtection="1">
      <alignment vertical="center"/>
      <protection locked="0"/>
    </xf>
    <xf numFmtId="164" fontId="23" fillId="0" borderId="39" xfId="57" applyNumberFormat="1" applyFont="1" applyBorder="1" applyAlignment="1" applyProtection="1">
      <alignment vertical="center"/>
      <protection locked="0"/>
    </xf>
    <xf numFmtId="164" fontId="23" fillId="33" borderId="70" xfId="57" applyNumberFormat="1" applyFont="1" applyFill="1" applyBorder="1" applyAlignment="1" applyProtection="1">
      <alignment vertical="center"/>
      <protection/>
    </xf>
    <xf numFmtId="0" fontId="23" fillId="0" borderId="36" xfId="57" applyFont="1" applyBorder="1" applyAlignment="1" applyProtection="1">
      <alignment horizontal="left" vertical="center" indent="1"/>
      <protection locked="0"/>
    </xf>
    <xf numFmtId="164" fontId="23" fillId="33" borderId="37" xfId="57" applyNumberFormat="1" applyFont="1" applyFill="1" applyBorder="1" applyAlignment="1" applyProtection="1">
      <alignment vertical="center"/>
      <protection/>
    </xf>
    <xf numFmtId="0" fontId="23" fillId="0" borderId="40" xfId="57" applyFont="1" applyBorder="1" applyAlignment="1" applyProtection="1">
      <alignment horizontal="left" vertical="center" indent="1"/>
      <protection locked="0"/>
    </xf>
    <xf numFmtId="164" fontId="23" fillId="33" borderId="41" xfId="57" applyNumberFormat="1" applyFont="1" applyFill="1" applyBorder="1" applyAlignment="1" applyProtection="1">
      <alignment vertical="center"/>
      <protection/>
    </xf>
    <xf numFmtId="0" fontId="23" fillId="0" borderId="55" xfId="57" applyFont="1" applyBorder="1" applyAlignment="1" applyProtection="1">
      <alignment horizontal="left" vertical="center" indent="1"/>
      <protection locked="0"/>
    </xf>
    <xf numFmtId="164" fontId="23" fillId="33" borderId="56" xfId="57" applyNumberFormat="1" applyFont="1" applyFill="1" applyBorder="1" applyAlignment="1" applyProtection="1">
      <alignment vertical="center"/>
      <protection/>
    </xf>
    <xf numFmtId="0" fontId="20" fillId="33" borderId="10" xfId="57" applyFont="1" applyFill="1" applyBorder="1" applyAlignment="1" applyProtection="1">
      <alignment horizontal="left" vertical="center" indent="1"/>
      <protection/>
    </xf>
    <xf numFmtId="164" fontId="20" fillId="33" borderId="10" xfId="57" applyNumberFormat="1" applyFont="1" applyFill="1" applyBorder="1" applyAlignment="1" applyProtection="1">
      <alignment vertical="center"/>
      <protection/>
    </xf>
    <xf numFmtId="164" fontId="20" fillId="33" borderId="16" xfId="57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horizontal="left" vertical="center" indent="1"/>
      <protection/>
    </xf>
    <xf numFmtId="164" fontId="23" fillId="0" borderId="10" xfId="57" applyNumberFormat="1" applyFont="1" applyFill="1" applyBorder="1" applyAlignment="1" applyProtection="1">
      <alignment vertical="center"/>
      <protection/>
    </xf>
    <xf numFmtId="164" fontId="23" fillId="0" borderId="16" xfId="57" applyNumberFormat="1" applyFont="1" applyFill="1" applyBorder="1" applyAlignment="1" applyProtection="1">
      <alignment vertical="center"/>
      <protection/>
    </xf>
    <xf numFmtId="0" fontId="20" fillId="33" borderId="14" xfId="57" applyFont="1" applyFill="1" applyBorder="1" applyProtection="1">
      <alignment/>
      <protection locked="0"/>
    </xf>
    <xf numFmtId="0" fontId="20" fillId="33" borderId="10" xfId="57" applyFont="1" applyFill="1" applyBorder="1" applyProtection="1">
      <alignment/>
      <protection locked="0"/>
    </xf>
    <xf numFmtId="164" fontId="20" fillId="33" borderId="10" xfId="57" applyNumberFormat="1" applyFont="1" applyFill="1" applyBorder="1" applyProtection="1">
      <alignment/>
      <protection locked="0"/>
    </xf>
    <xf numFmtId="0" fontId="20" fillId="33" borderId="16" xfId="57" applyFont="1" applyFill="1" applyBorder="1" applyProtection="1">
      <alignment/>
      <protection/>
    </xf>
    <xf numFmtId="0" fontId="23" fillId="0" borderId="0" xfId="57" applyFont="1" applyProtection="1">
      <alignment/>
      <protection locked="0"/>
    </xf>
    <xf numFmtId="0" fontId="23" fillId="0" borderId="0" xfId="57" applyFont="1" applyProtection="1">
      <alignment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73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3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7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73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73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Layout" zoomScale="160" zoomScaleNormal="145" zoomScalePageLayoutView="160" workbookViewId="0" topLeftCell="A1">
      <selection activeCell="C68" sqref="C68"/>
    </sheetView>
  </sheetViews>
  <sheetFormatPr defaultColWidth="9.375" defaultRowHeight="12.75"/>
  <cols>
    <col min="1" max="1" width="8.50390625" style="55" customWidth="1"/>
    <col min="2" max="2" width="51.00390625" style="55" customWidth="1"/>
    <col min="3" max="3" width="14.375" style="55" customWidth="1"/>
    <col min="4" max="4" width="12.125" style="55" customWidth="1"/>
    <col min="5" max="5" width="13.125" style="55" customWidth="1"/>
    <col min="6" max="16384" width="9.375" style="55" customWidth="1"/>
  </cols>
  <sheetData>
    <row r="1" spans="1:5" ht="15.75" customHeight="1">
      <c r="A1" s="243" t="s">
        <v>0</v>
      </c>
      <c r="B1" s="243"/>
      <c r="C1" s="243"/>
      <c r="D1" s="243"/>
      <c r="E1" s="243"/>
    </row>
    <row r="2" spans="1:5" ht="15.75" customHeight="1" thickBot="1">
      <c r="A2" s="244"/>
      <c r="B2" s="244"/>
      <c r="C2" s="244"/>
      <c r="D2" s="472" t="s">
        <v>428</v>
      </c>
      <c r="E2" s="472"/>
    </row>
    <row r="3" spans="1:5" ht="37.5" customHeight="1" thickBot="1">
      <c r="A3" s="276" t="s">
        <v>1</v>
      </c>
      <c r="B3" s="277" t="s">
        <v>2</v>
      </c>
      <c r="C3" s="277" t="s">
        <v>430</v>
      </c>
      <c r="D3" s="277" t="s">
        <v>431</v>
      </c>
      <c r="E3" s="278" t="s">
        <v>432</v>
      </c>
    </row>
    <row r="4" spans="1:5" s="282" customFormat="1" ht="12" customHeight="1" thickBot="1">
      <c r="A4" s="279">
        <v>1</v>
      </c>
      <c r="B4" s="280">
        <v>2</v>
      </c>
      <c r="C4" s="280">
        <v>3</v>
      </c>
      <c r="D4" s="280">
        <v>4</v>
      </c>
      <c r="E4" s="281">
        <v>5</v>
      </c>
    </row>
    <row r="5" spans="1:5" s="56" customFormat="1" ht="12" customHeight="1" thickBot="1">
      <c r="A5" s="351" t="s">
        <v>3</v>
      </c>
      <c r="B5" s="288" t="s">
        <v>271</v>
      </c>
      <c r="C5" s="365">
        <f>C6+C7</f>
        <v>36310000</v>
      </c>
      <c r="D5" s="365">
        <f>D6+D7</f>
        <v>0</v>
      </c>
      <c r="E5" s="366">
        <f>E6+E7</f>
        <v>0</v>
      </c>
    </row>
    <row r="6" spans="1:5" s="56" customFormat="1" ht="12" customHeight="1" thickBot="1">
      <c r="A6" s="403" t="s">
        <v>263</v>
      </c>
      <c r="B6" s="289" t="s">
        <v>398</v>
      </c>
      <c r="C6" s="367">
        <v>2460000</v>
      </c>
      <c r="D6" s="367"/>
      <c r="E6" s="368"/>
    </row>
    <row r="7" spans="1:5" s="56" customFormat="1" ht="12" customHeight="1" thickBot="1">
      <c r="A7" s="403" t="s">
        <v>200</v>
      </c>
      <c r="B7" s="289" t="s">
        <v>393</v>
      </c>
      <c r="C7" s="369">
        <v>33850000</v>
      </c>
      <c r="D7" s="369">
        <f>SUM(D8:D11)</f>
        <v>0</v>
      </c>
      <c r="E7" s="369">
        <f>SUM(E8:E11)</f>
        <v>0</v>
      </c>
    </row>
    <row r="8" spans="1:5" s="56" customFormat="1" ht="12" customHeight="1">
      <c r="A8" s="353" t="s">
        <v>264</v>
      </c>
      <c r="B8" s="295" t="s">
        <v>139</v>
      </c>
      <c r="C8" s="370"/>
      <c r="D8" s="370"/>
      <c r="E8" s="371"/>
    </row>
    <row r="9" spans="1:5" s="56" customFormat="1" ht="12" customHeight="1">
      <c r="A9" s="354" t="s">
        <v>265</v>
      </c>
      <c r="B9" s="296" t="s">
        <v>393</v>
      </c>
      <c r="C9" s="297">
        <v>33850000</v>
      </c>
      <c r="D9" s="297"/>
      <c r="E9" s="372"/>
    </row>
    <row r="10" spans="1:5" s="56" customFormat="1" ht="12" customHeight="1">
      <c r="A10" s="354" t="s">
        <v>266</v>
      </c>
      <c r="B10" s="296" t="s">
        <v>60</v>
      </c>
      <c r="C10" s="297"/>
      <c r="D10" s="297"/>
      <c r="E10" s="372"/>
    </row>
    <row r="11" spans="1:5" s="56" customFormat="1" ht="12" customHeight="1" thickBot="1">
      <c r="A11" s="355" t="s">
        <v>267</v>
      </c>
      <c r="B11" s="300" t="s">
        <v>61</v>
      </c>
      <c r="C11" s="373"/>
      <c r="D11" s="373"/>
      <c r="E11" s="374"/>
    </row>
    <row r="12" spans="1:5" s="56" customFormat="1" ht="12" customHeight="1" thickBot="1">
      <c r="A12" s="352" t="s">
        <v>4</v>
      </c>
      <c r="B12" s="289" t="s">
        <v>272</v>
      </c>
      <c r="C12" s="369">
        <f>SUM(C13:C15)</f>
        <v>0</v>
      </c>
      <c r="D12" s="369">
        <f>SUM(D13:D15)</f>
        <v>0</v>
      </c>
      <c r="E12" s="375">
        <f>SUM(E13:E15)</f>
        <v>0</v>
      </c>
    </row>
    <row r="13" spans="1:5" s="56" customFormat="1" ht="12" customHeight="1">
      <c r="A13" s="356" t="s">
        <v>268</v>
      </c>
      <c r="B13" s="302" t="s">
        <v>136</v>
      </c>
      <c r="C13" s="376"/>
      <c r="D13" s="376"/>
      <c r="E13" s="377"/>
    </row>
    <row r="14" spans="1:5" s="56" customFormat="1" ht="12" customHeight="1">
      <c r="A14" s="353" t="s">
        <v>269</v>
      </c>
      <c r="B14" s="296" t="s">
        <v>134</v>
      </c>
      <c r="C14" s="370"/>
      <c r="D14" s="370"/>
      <c r="E14" s="371"/>
    </row>
    <row r="15" spans="1:5" s="56" customFormat="1" ht="12" customHeight="1" thickBot="1">
      <c r="A15" s="357" t="s">
        <v>270</v>
      </c>
      <c r="B15" s="305" t="s">
        <v>137</v>
      </c>
      <c r="C15" s="378"/>
      <c r="D15" s="378"/>
      <c r="E15" s="379"/>
    </row>
    <row r="16" spans="1:5" s="56" customFormat="1" ht="12" customHeight="1" thickBot="1">
      <c r="A16" s="352" t="s">
        <v>5</v>
      </c>
      <c r="B16" s="289" t="s">
        <v>273</v>
      </c>
      <c r="C16" s="369">
        <f>C17+C18+C19+C20+C21+C22+C23</f>
        <v>15337084</v>
      </c>
      <c r="D16" s="369">
        <f>D17+D18+D19+D20+D21+D22+D23</f>
        <v>0</v>
      </c>
      <c r="E16" s="375">
        <f>E17+E18+E19+E20+E21+E22+E23</f>
        <v>0</v>
      </c>
    </row>
    <row r="17" spans="1:5" s="56" customFormat="1" ht="12" customHeight="1">
      <c r="A17" s="356" t="s">
        <v>176</v>
      </c>
      <c r="B17" s="302" t="s">
        <v>395</v>
      </c>
      <c r="C17" s="376">
        <v>15337084</v>
      </c>
      <c r="D17" s="376"/>
      <c r="E17" s="377"/>
    </row>
    <row r="18" spans="1:5" s="56" customFormat="1" ht="12" customHeight="1">
      <c r="A18" s="354" t="s">
        <v>177</v>
      </c>
      <c r="B18" s="296" t="s">
        <v>143</v>
      </c>
      <c r="C18" s="297"/>
      <c r="D18" s="297"/>
      <c r="E18" s="372"/>
    </row>
    <row r="19" spans="1:5" s="56" customFormat="1" ht="12" customHeight="1">
      <c r="A19" s="354" t="s">
        <v>178</v>
      </c>
      <c r="B19" s="296" t="s">
        <v>188</v>
      </c>
      <c r="C19" s="297"/>
      <c r="D19" s="297"/>
      <c r="E19" s="372"/>
    </row>
    <row r="20" spans="1:5" s="56" customFormat="1" ht="12" customHeight="1">
      <c r="A20" s="357" t="s">
        <v>179</v>
      </c>
      <c r="B20" s="296" t="s">
        <v>161</v>
      </c>
      <c r="C20" s="378"/>
      <c r="D20" s="378"/>
      <c r="E20" s="379"/>
    </row>
    <row r="21" spans="1:5" s="56" customFormat="1" ht="12" customHeight="1">
      <c r="A21" s="357" t="s">
        <v>274</v>
      </c>
      <c r="B21" s="296" t="s">
        <v>220</v>
      </c>
      <c r="C21" s="378"/>
      <c r="D21" s="378"/>
      <c r="E21" s="379"/>
    </row>
    <row r="22" spans="1:5" s="56" customFormat="1" ht="12" customHeight="1">
      <c r="A22" s="354" t="s">
        <v>275</v>
      </c>
      <c r="B22" s="296" t="s">
        <v>70</v>
      </c>
      <c r="C22" s="297"/>
      <c r="D22" s="297"/>
      <c r="E22" s="372"/>
    </row>
    <row r="23" spans="1:5" s="56" customFormat="1" ht="12" customHeight="1">
      <c r="A23" s="358" t="s">
        <v>276</v>
      </c>
      <c r="B23" s="308" t="s">
        <v>194</v>
      </c>
      <c r="C23" s="380">
        <f>C24+C25+C26+C27</f>
        <v>0</v>
      </c>
      <c r="D23" s="380">
        <f>D24+D25+D26+D27</f>
        <v>0</v>
      </c>
      <c r="E23" s="381">
        <f>E24+E25+E26+E27</f>
        <v>0</v>
      </c>
    </row>
    <row r="24" spans="1:5" s="56" customFormat="1" ht="12" customHeight="1">
      <c r="A24" s="354" t="s">
        <v>277</v>
      </c>
      <c r="B24" s="309" t="s">
        <v>219</v>
      </c>
      <c r="C24" s="382"/>
      <c r="D24" s="382"/>
      <c r="E24" s="383"/>
    </row>
    <row r="25" spans="1:5" s="56" customFormat="1" ht="12" customHeight="1">
      <c r="A25" s="354" t="s">
        <v>278</v>
      </c>
      <c r="B25" s="309" t="s">
        <v>162</v>
      </c>
      <c r="C25" s="382"/>
      <c r="D25" s="382"/>
      <c r="E25" s="383"/>
    </row>
    <row r="26" spans="1:5" s="56" customFormat="1" ht="12" customHeight="1">
      <c r="A26" s="354" t="s">
        <v>279</v>
      </c>
      <c r="B26" s="309" t="s">
        <v>69</v>
      </c>
      <c r="C26" s="382"/>
      <c r="D26" s="382"/>
      <c r="E26" s="383"/>
    </row>
    <row r="27" spans="1:5" s="56" customFormat="1" ht="12" customHeight="1" thickBot="1">
      <c r="A27" s="357" t="s">
        <v>280</v>
      </c>
      <c r="B27" s="310" t="s">
        <v>70</v>
      </c>
      <c r="C27" s="384"/>
      <c r="D27" s="384"/>
      <c r="E27" s="385"/>
    </row>
    <row r="28" spans="1:5" s="56" customFormat="1" ht="12" customHeight="1" thickBot="1">
      <c r="A28" s="352" t="s">
        <v>6</v>
      </c>
      <c r="B28" s="289" t="s">
        <v>281</v>
      </c>
      <c r="C28" s="369">
        <f>C29+C36</f>
        <v>40211186</v>
      </c>
      <c r="D28" s="369">
        <f>D29+D36</f>
        <v>0</v>
      </c>
      <c r="E28" s="375">
        <f>E29+E36</f>
        <v>0</v>
      </c>
    </row>
    <row r="29" spans="1:5" s="56" customFormat="1" ht="12" customHeight="1">
      <c r="A29" s="359" t="s">
        <v>180</v>
      </c>
      <c r="B29" s="311" t="s">
        <v>221</v>
      </c>
      <c r="C29" s="386">
        <f>C30+C31+C32+C33+C34+C35</f>
        <v>13565472</v>
      </c>
      <c r="D29" s="386">
        <f>D30+D31+D32+D33+D34</f>
        <v>0</v>
      </c>
      <c r="E29" s="386">
        <f>E30+E31+E32+E33+E34</f>
        <v>0</v>
      </c>
    </row>
    <row r="30" spans="1:5" s="56" customFormat="1" ht="12" customHeight="1">
      <c r="A30" s="354" t="s">
        <v>282</v>
      </c>
      <c r="B30" s="309" t="s">
        <v>223</v>
      </c>
      <c r="C30" s="382"/>
      <c r="D30" s="382"/>
      <c r="E30" s="383"/>
    </row>
    <row r="31" spans="1:5" s="56" customFormat="1" ht="12" customHeight="1">
      <c r="A31" s="354" t="s">
        <v>283</v>
      </c>
      <c r="B31" s="309" t="s">
        <v>222</v>
      </c>
      <c r="C31" s="382"/>
      <c r="D31" s="382"/>
      <c r="E31" s="383"/>
    </row>
    <row r="32" spans="1:5" s="56" customFormat="1" ht="12" customHeight="1">
      <c r="A32" s="354" t="s">
        <v>284</v>
      </c>
      <c r="B32" s="309" t="s">
        <v>394</v>
      </c>
      <c r="C32" s="382">
        <v>3000000</v>
      </c>
      <c r="D32" s="382"/>
      <c r="E32" s="383"/>
    </row>
    <row r="33" spans="1:5" s="56" customFormat="1" ht="12" customHeight="1">
      <c r="A33" s="354" t="s">
        <v>284</v>
      </c>
      <c r="B33" s="310" t="s">
        <v>224</v>
      </c>
      <c r="C33" s="384"/>
      <c r="D33" s="384"/>
      <c r="E33" s="385"/>
    </row>
    <row r="34" spans="1:5" s="56" customFormat="1" ht="12" customHeight="1">
      <c r="A34" s="354" t="s">
        <v>285</v>
      </c>
      <c r="B34" s="310" t="s">
        <v>260</v>
      </c>
      <c r="C34" s="384">
        <v>9565472</v>
      </c>
      <c r="D34" s="384"/>
      <c r="E34" s="385"/>
    </row>
    <row r="35" spans="1:5" s="56" customFormat="1" ht="12" customHeight="1">
      <c r="A35" s="354" t="s">
        <v>286</v>
      </c>
      <c r="B35" s="310" t="s">
        <v>261</v>
      </c>
      <c r="C35" s="384">
        <v>1000000</v>
      </c>
      <c r="D35" s="384"/>
      <c r="E35" s="385"/>
    </row>
    <row r="36" spans="1:5" s="56" customFormat="1" ht="12" customHeight="1">
      <c r="A36" s="358" t="s">
        <v>181</v>
      </c>
      <c r="B36" s="308" t="s">
        <v>288</v>
      </c>
      <c r="C36" s="380">
        <f>C37+C38+C39+C40</f>
        <v>26645714</v>
      </c>
      <c r="D36" s="380">
        <f>D37+D38+D39+D40</f>
        <v>0</v>
      </c>
      <c r="E36" s="381">
        <f>E37+E38+E39+E40</f>
        <v>0</v>
      </c>
    </row>
    <row r="37" spans="1:5" s="56" customFormat="1" ht="12" customHeight="1">
      <c r="A37" s="354" t="s">
        <v>287</v>
      </c>
      <c r="B37" s="309" t="s">
        <v>223</v>
      </c>
      <c r="C37" s="382"/>
      <c r="D37" s="382"/>
      <c r="E37" s="383"/>
    </row>
    <row r="38" spans="1:5" s="56" customFormat="1" ht="12" customHeight="1">
      <c r="A38" s="354" t="s">
        <v>289</v>
      </c>
      <c r="B38" s="309" t="s">
        <v>411</v>
      </c>
      <c r="C38" s="382"/>
      <c r="D38" s="382"/>
      <c r="E38" s="383"/>
    </row>
    <row r="39" spans="1:5" s="56" customFormat="1" ht="12" customHeight="1">
      <c r="A39" s="354" t="s">
        <v>290</v>
      </c>
      <c r="B39" s="309" t="s">
        <v>396</v>
      </c>
      <c r="C39" s="382">
        <v>26645714</v>
      </c>
      <c r="D39" s="382"/>
      <c r="E39" s="383"/>
    </row>
    <row r="40" spans="1:5" s="56" customFormat="1" ht="12" customHeight="1" thickBot="1">
      <c r="A40" s="357" t="s">
        <v>195</v>
      </c>
      <c r="B40" s="310" t="s">
        <v>259</v>
      </c>
      <c r="C40" s="384"/>
      <c r="D40" s="384"/>
      <c r="E40" s="385"/>
    </row>
    <row r="41" spans="1:5" s="56" customFormat="1" ht="12" customHeight="1" thickBot="1">
      <c r="A41" s="352" t="s">
        <v>7</v>
      </c>
      <c r="B41" s="289" t="s">
        <v>291</v>
      </c>
      <c r="C41" s="344">
        <f>C42+C43</f>
        <v>100000</v>
      </c>
      <c r="D41" s="344">
        <f>D42+D43</f>
        <v>0</v>
      </c>
      <c r="E41" s="364">
        <f>E42+E43</f>
        <v>0</v>
      </c>
    </row>
    <row r="42" spans="1:5" s="56" customFormat="1" ht="12" customHeight="1">
      <c r="A42" s="360" t="s">
        <v>182</v>
      </c>
      <c r="B42" s="312" t="s">
        <v>415</v>
      </c>
      <c r="C42" s="316">
        <v>100000</v>
      </c>
      <c r="D42" s="316"/>
      <c r="E42" s="387"/>
    </row>
    <row r="43" spans="1:5" s="56" customFormat="1" ht="12" customHeight="1" thickBot="1">
      <c r="A43" s="361" t="s">
        <v>183</v>
      </c>
      <c r="B43" s="302" t="s">
        <v>191</v>
      </c>
      <c r="C43" s="362"/>
      <c r="D43" s="362"/>
      <c r="E43" s="363"/>
    </row>
    <row r="44" spans="1:5" s="56" customFormat="1" ht="12" customHeight="1" thickBot="1">
      <c r="A44" s="352" t="s">
        <v>8</v>
      </c>
      <c r="B44" s="289" t="s">
        <v>292</v>
      </c>
      <c r="C44" s="369">
        <f>SUM(C45:C46)</f>
        <v>0</v>
      </c>
      <c r="D44" s="369">
        <f>SUM(D45:D46)</f>
        <v>0</v>
      </c>
      <c r="E44" s="375">
        <f>SUM(E45:E46)</f>
        <v>0</v>
      </c>
    </row>
    <row r="45" spans="1:5" s="56" customFormat="1" ht="12" customHeight="1">
      <c r="A45" s="356" t="s">
        <v>184</v>
      </c>
      <c r="B45" s="302" t="s">
        <v>132</v>
      </c>
      <c r="C45" s="376"/>
      <c r="D45" s="376"/>
      <c r="E45" s="377"/>
    </row>
    <row r="46" spans="1:5" s="56" customFormat="1" ht="12" customHeight="1" thickBot="1">
      <c r="A46" s="354" t="s">
        <v>185</v>
      </c>
      <c r="B46" s="296" t="s">
        <v>225</v>
      </c>
      <c r="C46" s="297"/>
      <c r="D46" s="297"/>
      <c r="E46" s="372"/>
    </row>
    <row r="47" spans="1:5" s="56" customFormat="1" ht="12" customHeight="1" thickBot="1">
      <c r="A47" s="352" t="s">
        <v>9</v>
      </c>
      <c r="B47" s="313" t="s">
        <v>196</v>
      </c>
      <c r="C47" s="369">
        <f>C5+C12+C16+C28+C41+C44</f>
        <v>91958270</v>
      </c>
      <c r="D47" s="369">
        <f>D5+D12+D16+D28+D41+D44</f>
        <v>0</v>
      </c>
      <c r="E47" s="375">
        <f>E5+E12+E16+E28+E41+E44</f>
        <v>0</v>
      </c>
    </row>
    <row r="48" spans="1:5" s="56" customFormat="1" ht="12" customHeight="1">
      <c r="A48" s="359" t="s">
        <v>10</v>
      </c>
      <c r="B48" s="311" t="s">
        <v>197</v>
      </c>
      <c r="C48" s="404"/>
      <c r="D48" s="404"/>
      <c r="E48" s="405"/>
    </row>
    <row r="49" spans="1:5" s="56" customFormat="1" ht="12" customHeight="1">
      <c r="A49" s="356" t="s">
        <v>186</v>
      </c>
      <c r="B49" s="314" t="s">
        <v>192</v>
      </c>
      <c r="C49" s="388" t="s">
        <v>293</v>
      </c>
      <c r="D49" s="388"/>
      <c r="E49" s="389"/>
    </row>
    <row r="50" spans="1:5" s="56" customFormat="1" ht="12" customHeight="1">
      <c r="A50" s="356" t="s">
        <v>187</v>
      </c>
      <c r="B50" s="315" t="s">
        <v>193</v>
      </c>
      <c r="C50" s="390"/>
      <c r="D50" s="390"/>
      <c r="E50" s="391"/>
    </row>
    <row r="51" spans="1:5" s="56" customFormat="1" ht="12" customHeight="1" thickBot="1">
      <c r="A51" s="353" t="s">
        <v>11</v>
      </c>
      <c r="B51" s="295" t="s">
        <v>142</v>
      </c>
      <c r="C51" s="370"/>
      <c r="D51" s="370"/>
      <c r="E51" s="371"/>
    </row>
    <row r="52" spans="1:5" s="56" customFormat="1" ht="12" customHeight="1" thickBot="1">
      <c r="A52" s="352" t="s">
        <v>12</v>
      </c>
      <c r="B52" s="289" t="s">
        <v>144</v>
      </c>
      <c r="C52" s="367"/>
      <c r="D52" s="367"/>
      <c r="E52" s="368"/>
    </row>
    <row r="53" spans="1:5" s="56" customFormat="1" ht="12" customHeight="1" thickBot="1">
      <c r="A53" s="352" t="s">
        <v>13</v>
      </c>
      <c r="B53" s="289" t="s">
        <v>397</v>
      </c>
      <c r="C53" s="369">
        <f>C47+C48+C51+C52</f>
        <v>91958270</v>
      </c>
      <c r="D53" s="369">
        <f>D47+D48+D49+D50+D51+D52</f>
        <v>0</v>
      </c>
      <c r="E53" s="369">
        <f>E47+E48+E49+E50+E51+E52</f>
        <v>0</v>
      </c>
    </row>
    <row r="54" spans="1:5" s="64" customFormat="1" ht="12.75" customHeight="1">
      <c r="A54" s="245"/>
      <c r="B54" s="246"/>
      <c r="C54" s="63"/>
      <c r="D54" s="63"/>
      <c r="E54" s="63"/>
    </row>
    <row r="55" spans="1:5" s="64" customFormat="1" ht="12.75" customHeight="1">
      <c r="A55" s="245"/>
      <c r="B55" s="246"/>
      <c r="C55" s="63"/>
      <c r="D55" s="63"/>
      <c r="E55" s="63"/>
    </row>
    <row r="56" spans="1:5" s="64" customFormat="1" ht="12.75" customHeight="1">
      <c r="A56" s="245"/>
      <c r="B56" s="246"/>
      <c r="C56" s="63"/>
      <c r="D56" s="63"/>
      <c r="E56" s="63"/>
    </row>
    <row r="57" spans="1:5" s="64" customFormat="1" ht="12.75" customHeight="1">
      <c r="A57" s="245"/>
      <c r="B57" s="246"/>
      <c r="C57" s="63"/>
      <c r="D57" s="63"/>
      <c r="E57" s="63"/>
    </row>
    <row r="58" spans="1:5" s="64" customFormat="1" ht="12.75" customHeight="1">
      <c r="A58" s="245"/>
      <c r="B58" s="246"/>
      <c r="C58" s="63"/>
      <c r="D58" s="63"/>
      <c r="E58" s="63"/>
    </row>
    <row r="59" spans="1:5" ht="12.75" customHeight="1">
      <c r="A59" s="247"/>
      <c r="B59" s="247"/>
      <c r="C59" s="247"/>
      <c r="D59" s="247"/>
      <c r="E59" s="247"/>
    </row>
    <row r="60" spans="1:5" ht="16.5" customHeight="1">
      <c r="A60" s="248" t="s">
        <v>33</v>
      </c>
      <c r="B60" s="248"/>
      <c r="C60" s="248"/>
      <c r="D60" s="248"/>
      <c r="E60" s="248"/>
    </row>
    <row r="61" spans="1:5" ht="16.5" customHeight="1" thickBot="1">
      <c r="A61" s="249"/>
      <c r="B61" s="249"/>
      <c r="C61" s="249"/>
      <c r="D61" s="473" t="s">
        <v>428</v>
      </c>
      <c r="E61" s="473"/>
    </row>
    <row r="62" spans="1:5" ht="37.5" customHeight="1" thickBot="1">
      <c r="A62" s="283" t="s">
        <v>1</v>
      </c>
      <c r="B62" s="284" t="s">
        <v>34</v>
      </c>
      <c r="C62" s="277" t="s">
        <v>433</v>
      </c>
      <c r="D62" s="277" t="s">
        <v>431</v>
      </c>
      <c r="E62" s="278" t="s">
        <v>432</v>
      </c>
    </row>
    <row r="63" spans="1:5" s="282" customFormat="1" ht="12" customHeight="1" thickBot="1">
      <c r="A63" s="285">
        <v>1</v>
      </c>
      <c r="B63" s="286">
        <v>2</v>
      </c>
      <c r="C63" s="286">
        <v>3</v>
      </c>
      <c r="D63" s="286">
        <v>4</v>
      </c>
      <c r="E63" s="287">
        <v>5</v>
      </c>
    </row>
    <row r="64" spans="1:5" ht="12" customHeight="1" thickBot="1">
      <c r="A64" s="351" t="s">
        <v>3</v>
      </c>
      <c r="B64" s="317" t="s">
        <v>205</v>
      </c>
      <c r="C64" s="290">
        <v>45266880</v>
      </c>
      <c r="D64" s="290">
        <f>SUM(D65:D71)</f>
        <v>0</v>
      </c>
      <c r="E64" s="291">
        <f>SUM(E65:E71)</f>
        <v>0</v>
      </c>
    </row>
    <row r="65" spans="1:5" ht="12" customHeight="1">
      <c r="A65" s="360" t="s">
        <v>198</v>
      </c>
      <c r="B65" s="312" t="s">
        <v>383</v>
      </c>
      <c r="C65" s="318">
        <v>18279240</v>
      </c>
      <c r="D65" s="318"/>
      <c r="E65" s="319"/>
    </row>
    <row r="66" spans="1:5" ht="12" customHeight="1">
      <c r="A66" s="354" t="s">
        <v>199</v>
      </c>
      <c r="B66" s="296" t="s">
        <v>384</v>
      </c>
      <c r="C66" s="298">
        <v>3114174</v>
      </c>
      <c r="D66" s="298"/>
      <c r="E66" s="299"/>
    </row>
    <row r="67" spans="1:5" ht="12" customHeight="1">
      <c r="A67" s="354" t="s">
        <v>200</v>
      </c>
      <c r="B67" s="296" t="s">
        <v>385</v>
      </c>
      <c r="C67" s="306">
        <v>16316000</v>
      </c>
      <c r="D67" s="306"/>
      <c r="E67" s="307"/>
    </row>
    <row r="68" spans="1:5" ht="12" customHeight="1">
      <c r="A68" s="354" t="s">
        <v>201</v>
      </c>
      <c r="B68" s="320" t="s">
        <v>386</v>
      </c>
      <c r="C68" s="306">
        <v>960000</v>
      </c>
      <c r="D68" s="306"/>
      <c r="E68" s="307"/>
    </row>
    <row r="69" spans="1:5" ht="12" customHeight="1">
      <c r="A69" s="354" t="s">
        <v>202</v>
      </c>
      <c r="B69" s="321" t="s">
        <v>387</v>
      </c>
      <c r="C69" s="306">
        <v>6597466</v>
      </c>
      <c r="D69" s="306"/>
      <c r="E69" s="307"/>
    </row>
    <row r="70" spans="1:5" ht="12" customHeight="1">
      <c r="A70" s="354" t="s">
        <v>203</v>
      </c>
      <c r="B70" s="296"/>
      <c r="C70" s="306"/>
      <c r="D70" s="306"/>
      <c r="E70" s="307"/>
    </row>
    <row r="71" spans="1:5" ht="12" customHeight="1" thickBot="1">
      <c r="A71" s="354" t="s">
        <v>204</v>
      </c>
      <c r="B71" s="322"/>
      <c r="C71" s="306"/>
      <c r="D71" s="306"/>
      <c r="E71" s="307"/>
    </row>
    <row r="72" spans="1:5" ht="12" customHeight="1" thickBot="1">
      <c r="A72" s="352" t="s">
        <v>4</v>
      </c>
      <c r="B72" s="323" t="s">
        <v>211</v>
      </c>
      <c r="C72" s="294">
        <f>SUM(C73:C77)</f>
        <v>29600528</v>
      </c>
      <c r="D72" s="294">
        <f>SUM(D73:D77)</f>
        <v>0</v>
      </c>
      <c r="E72" s="301">
        <f>SUM(E73:E77)</f>
        <v>0</v>
      </c>
    </row>
    <row r="73" spans="1:5" ht="12" customHeight="1">
      <c r="A73" s="356" t="s">
        <v>206</v>
      </c>
      <c r="B73" s="302" t="s">
        <v>388</v>
      </c>
      <c r="C73" s="303">
        <v>14437640</v>
      </c>
      <c r="D73" s="303"/>
      <c r="E73" s="304"/>
    </row>
    <row r="74" spans="1:5" ht="12" customHeight="1">
      <c r="A74" s="356" t="s">
        <v>207</v>
      </c>
      <c r="B74" s="296" t="s">
        <v>389</v>
      </c>
      <c r="C74" s="298">
        <v>15162888</v>
      </c>
      <c r="D74" s="298"/>
      <c r="E74" s="299"/>
    </row>
    <row r="75" spans="1:5" ht="12" customHeight="1">
      <c r="A75" s="356" t="s">
        <v>208</v>
      </c>
      <c r="B75" s="296" t="s">
        <v>226</v>
      </c>
      <c r="C75" s="298"/>
      <c r="D75" s="298"/>
      <c r="E75" s="299"/>
    </row>
    <row r="76" spans="1:5" ht="12" customHeight="1">
      <c r="A76" s="356" t="s">
        <v>209</v>
      </c>
      <c r="B76" s="296" t="s">
        <v>146</v>
      </c>
      <c r="C76" s="298"/>
      <c r="D76" s="298"/>
      <c r="E76" s="299"/>
    </row>
    <row r="77" spans="1:5" ht="12" customHeight="1" thickBot="1">
      <c r="A77" s="357" t="s">
        <v>210</v>
      </c>
      <c r="B77" s="322" t="s">
        <v>227</v>
      </c>
      <c r="C77" s="306"/>
      <c r="D77" s="306"/>
      <c r="E77" s="307"/>
    </row>
    <row r="78" spans="1:5" ht="12" customHeight="1" thickBot="1">
      <c r="A78" s="352" t="s">
        <v>5</v>
      </c>
      <c r="B78" s="323" t="s">
        <v>212</v>
      </c>
      <c r="C78" s="294">
        <f>SUM(C79:C81)</f>
        <v>16990862</v>
      </c>
      <c r="D78" s="294">
        <f>SUM(D79:D81)</f>
        <v>0</v>
      </c>
      <c r="E78" s="301">
        <f>SUM(E79:E81)</f>
        <v>0</v>
      </c>
    </row>
    <row r="79" spans="1:5" ht="12" customHeight="1">
      <c r="A79" s="356" t="s">
        <v>176</v>
      </c>
      <c r="B79" s="302" t="s">
        <v>392</v>
      </c>
      <c r="C79" s="303">
        <v>10221690</v>
      </c>
      <c r="D79" s="303"/>
      <c r="E79" s="304"/>
    </row>
    <row r="80" spans="1:5" ht="12" customHeight="1">
      <c r="A80" s="354" t="s">
        <v>177</v>
      </c>
      <c r="B80" s="296" t="s">
        <v>417</v>
      </c>
      <c r="C80" s="298">
        <v>6769172</v>
      </c>
      <c r="D80" s="298"/>
      <c r="E80" s="299"/>
    </row>
    <row r="81" spans="1:5" ht="12" customHeight="1" thickBot="1">
      <c r="A81" s="357" t="s">
        <v>178</v>
      </c>
      <c r="B81" s="296" t="s">
        <v>228</v>
      </c>
      <c r="C81" s="306"/>
      <c r="D81" s="306"/>
      <c r="E81" s="307"/>
    </row>
    <row r="82" spans="1:5" ht="12" customHeight="1" thickBot="1">
      <c r="A82" s="352" t="s">
        <v>6</v>
      </c>
      <c r="B82" s="323" t="s">
        <v>167</v>
      </c>
      <c r="C82" s="292"/>
      <c r="D82" s="292"/>
      <c r="E82" s="293"/>
    </row>
    <row r="83" spans="1:5" ht="12" customHeight="1" thickBot="1">
      <c r="A83" s="352" t="s">
        <v>7</v>
      </c>
      <c r="B83" s="323" t="s">
        <v>168</v>
      </c>
      <c r="C83" s="292"/>
      <c r="D83" s="292"/>
      <c r="E83" s="293"/>
    </row>
    <row r="84" spans="1:5" ht="12" customHeight="1" thickBot="1">
      <c r="A84" s="352" t="s">
        <v>8</v>
      </c>
      <c r="B84" s="323" t="s">
        <v>262</v>
      </c>
      <c r="C84" s="292"/>
      <c r="D84" s="292"/>
      <c r="E84" s="293"/>
    </row>
    <row r="85" spans="1:5" ht="12" customHeight="1" thickBot="1">
      <c r="A85" s="352" t="s">
        <v>9</v>
      </c>
      <c r="B85" s="323" t="s">
        <v>294</v>
      </c>
      <c r="C85" s="294">
        <f>SUM(C86:C87)</f>
        <v>100000</v>
      </c>
      <c r="D85" s="294">
        <f>SUM(D86:D87)</f>
        <v>0</v>
      </c>
      <c r="E85" s="301">
        <f>SUM(E86:E87)</f>
        <v>0</v>
      </c>
    </row>
    <row r="86" spans="1:5" ht="12" customHeight="1">
      <c r="A86" s="356" t="s">
        <v>189</v>
      </c>
      <c r="B86" s="302" t="s">
        <v>390</v>
      </c>
      <c r="C86" s="303">
        <v>100000</v>
      </c>
      <c r="D86" s="303"/>
      <c r="E86" s="304"/>
    </row>
    <row r="87" spans="1:5" ht="12" customHeight="1" thickBot="1">
      <c r="A87" s="357" t="s">
        <v>190</v>
      </c>
      <c r="B87" s="322" t="s">
        <v>229</v>
      </c>
      <c r="C87" s="306"/>
      <c r="D87" s="306"/>
      <c r="E87" s="307"/>
    </row>
    <row r="88" spans="1:5" ht="12" customHeight="1" thickBot="1">
      <c r="A88" s="352" t="s">
        <v>26</v>
      </c>
      <c r="B88" s="323" t="s">
        <v>391</v>
      </c>
      <c r="C88" s="294">
        <f>C64+C72+C78+C82+C83+C84+C85</f>
        <v>91958270</v>
      </c>
      <c r="D88" s="294">
        <f>D64+D72+D78+D82+D83+D84+D85</f>
        <v>0</v>
      </c>
      <c r="E88" s="294">
        <f>E64+E72+E78+E82+E83+E84+E85</f>
        <v>0</v>
      </c>
    </row>
    <row r="89" ht="15">
      <c r="A89" s="107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2019. ÉVI KÖLTSÉGVETÉSÉNEK PÉNZÜGYI MÉRLEGE
&amp;R&amp;"Times New Roman CE,Félkövér dőlt"
&amp;12 2.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H3" sqref="H3"/>
    </sheetView>
  </sheetViews>
  <sheetFormatPr defaultColWidth="9.375" defaultRowHeight="12.75"/>
  <cols>
    <col min="1" max="1" width="6.75390625" style="11" customWidth="1"/>
    <col min="2" max="2" width="37.625" style="6" customWidth="1"/>
    <col min="3" max="8" width="12.75390625" style="6" customWidth="1"/>
    <col min="9" max="9" width="13.75390625" style="6" customWidth="1"/>
    <col min="10" max="16384" width="9.375" style="6" customWidth="1"/>
  </cols>
  <sheetData>
    <row r="1" ht="14.25" thickBot="1">
      <c r="I1" s="114" t="s">
        <v>428</v>
      </c>
    </row>
    <row r="2" spans="1:9" s="8" customFormat="1" ht="26.25" customHeight="1">
      <c r="A2" s="490" t="s">
        <v>106</v>
      </c>
      <c r="B2" s="485" t="s">
        <v>150</v>
      </c>
      <c r="C2" s="492" t="s">
        <v>151</v>
      </c>
      <c r="D2" s="492" t="s">
        <v>452</v>
      </c>
      <c r="E2" s="487" t="s">
        <v>105</v>
      </c>
      <c r="F2" s="488"/>
      <c r="G2" s="488"/>
      <c r="H2" s="489"/>
      <c r="I2" s="485" t="s">
        <v>39</v>
      </c>
    </row>
    <row r="3" spans="1:9" s="9" customFormat="1" ht="32.25" customHeight="1" thickBot="1">
      <c r="A3" s="491"/>
      <c r="B3" s="486"/>
      <c r="C3" s="486"/>
      <c r="D3" s="493"/>
      <c r="E3" s="32">
        <v>2019</v>
      </c>
      <c r="F3" s="12" t="s">
        <v>374</v>
      </c>
      <c r="G3" s="12" t="s">
        <v>420</v>
      </c>
      <c r="H3" s="13" t="s">
        <v>453</v>
      </c>
      <c r="I3" s="486"/>
    </row>
    <row r="4" spans="1:9" s="10" customFormat="1" ht="18" customHeight="1" thickBot="1">
      <c r="A4" s="99">
        <v>1</v>
      </c>
      <c r="B4" s="100">
        <v>2</v>
      </c>
      <c r="C4" s="101">
        <v>3</v>
      </c>
      <c r="D4" s="100">
        <v>4</v>
      </c>
      <c r="E4" s="99">
        <v>5</v>
      </c>
      <c r="F4" s="101">
        <v>6</v>
      </c>
      <c r="G4" s="101">
        <v>7</v>
      </c>
      <c r="H4" s="102">
        <v>8</v>
      </c>
      <c r="I4" s="103" t="s">
        <v>152</v>
      </c>
    </row>
    <row r="5" spans="1:9" ht="33.75" customHeight="1" thickBot="1">
      <c r="A5" s="31" t="s">
        <v>3</v>
      </c>
      <c r="B5" s="200" t="s">
        <v>107</v>
      </c>
      <c r="C5" s="187"/>
      <c r="D5" s="233">
        <f>SUM(D6:D7)</f>
        <v>0</v>
      </c>
      <c r="E5" s="234">
        <f>SUM(E6:E7)</f>
        <v>0</v>
      </c>
      <c r="F5" s="235">
        <f>SUM(F6:F7)</f>
        <v>0</v>
      </c>
      <c r="G5" s="235">
        <f>SUM(G6:G7)</f>
        <v>0</v>
      </c>
      <c r="H5" s="236">
        <f>SUM(H6:H7)</f>
        <v>0</v>
      </c>
      <c r="I5" s="237">
        <f>SUM(D5:H5)</f>
        <v>0</v>
      </c>
    </row>
    <row r="6" spans="1:9" ht="21" customHeight="1">
      <c r="A6" s="14" t="s">
        <v>4</v>
      </c>
      <c r="B6" s="201" t="s">
        <v>254</v>
      </c>
      <c r="C6" s="189"/>
      <c r="D6" s="188"/>
      <c r="E6" s="167"/>
      <c r="F6" s="164"/>
      <c r="G6" s="164"/>
      <c r="H6" s="166"/>
      <c r="I6" s="238">
        <f aca="true" t="shared" si="0" ref="I6:I17">SUM(D6:H6)</f>
        <v>0</v>
      </c>
    </row>
    <row r="7" spans="1:9" ht="21" customHeight="1" thickBot="1">
      <c r="A7" s="14" t="s">
        <v>5</v>
      </c>
      <c r="B7" s="201" t="s">
        <v>255</v>
      </c>
      <c r="C7" s="189"/>
      <c r="D7" s="188"/>
      <c r="E7" s="167"/>
      <c r="F7" s="164"/>
      <c r="G7" s="164"/>
      <c r="H7" s="166"/>
      <c r="I7" s="238">
        <f t="shared" si="0"/>
        <v>0</v>
      </c>
    </row>
    <row r="8" spans="1:9" ht="36" customHeight="1" thickBot="1">
      <c r="A8" s="31" t="s">
        <v>6</v>
      </c>
      <c r="B8" s="202" t="s">
        <v>109</v>
      </c>
      <c r="C8" s="187"/>
      <c r="D8" s="233">
        <f aca="true" t="shared" si="1" ref="D8:I8">SUM(D9:D12)</f>
        <v>0</v>
      </c>
      <c r="E8" s="233">
        <f t="shared" si="1"/>
        <v>0</v>
      </c>
      <c r="F8" s="233">
        <f t="shared" si="1"/>
        <v>0</v>
      </c>
      <c r="G8" s="233">
        <f t="shared" si="1"/>
        <v>0</v>
      </c>
      <c r="H8" s="233">
        <f t="shared" si="1"/>
        <v>0</v>
      </c>
      <c r="I8" s="233">
        <f t="shared" si="1"/>
        <v>0</v>
      </c>
    </row>
    <row r="9" spans="1:9" ht="21" customHeight="1">
      <c r="A9" s="14" t="s">
        <v>7</v>
      </c>
      <c r="B9" s="201" t="s">
        <v>309</v>
      </c>
      <c r="C9" s="189">
        <v>2006</v>
      </c>
      <c r="D9" s="188"/>
      <c r="E9" s="167"/>
      <c r="F9" s="164"/>
      <c r="G9" s="164"/>
      <c r="H9" s="166"/>
      <c r="I9" s="238">
        <f>SUM(D9:H9)</f>
        <v>0</v>
      </c>
    </row>
    <row r="10" spans="1:9" ht="21" customHeight="1">
      <c r="A10" s="14" t="s">
        <v>8</v>
      </c>
      <c r="B10" s="203" t="s">
        <v>310</v>
      </c>
      <c r="C10" s="189">
        <v>2005</v>
      </c>
      <c r="D10" s="188"/>
      <c r="E10" s="167"/>
      <c r="F10" s="164"/>
      <c r="G10" s="164"/>
      <c r="H10" s="166"/>
      <c r="I10" s="238">
        <f>SUM(D10:H10)</f>
        <v>0</v>
      </c>
    </row>
    <row r="11" spans="1:9" ht="21" customHeight="1">
      <c r="A11" s="14" t="s">
        <v>9</v>
      </c>
      <c r="B11" s="201"/>
      <c r="C11" s="189"/>
      <c r="D11" s="188"/>
      <c r="E11" s="167"/>
      <c r="F11" s="164"/>
      <c r="G11" s="164"/>
      <c r="H11" s="166"/>
      <c r="I11" s="238">
        <f>SUM(D11:H11)</f>
        <v>0</v>
      </c>
    </row>
    <row r="12" spans="1:9" ht="18" customHeight="1" thickBot="1">
      <c r="A12" s="14" t="s">
        <v>10</v>
      </c>
      <c r="B12" s="201"/>
      <c r="C12" s="189"/>
      <c r="D12" s="188"/>
      <c r="E12" s="167"/>
      <c r="F12" s="164"/>
      <c r="G12" s="164"/>
      <c r="H12" s="166"/>
      <c r="I12" s="238">
        <f>SUM(D12:H12)</f>
        <v>0</v>
      </c>
    </row>
    <row r="13" spans="1:9" ht="21" customHeight="1" thickBot="1">
      <c r="A13" s="31" t="s">
        <v>11</v>
      </c>
      <c r="B13" s="202" t="s">
        <v>110</v>
      </c>
      <c r="C13" s="187"/>
      <c r="D13" s="233">
        <f>SUM(D14:D14)</f>
        <v>0</v>
      </c>
      <c r="E13" s="234">
        <f>SUM(E14:E14)</f>
        <v>0</v>
      </c>
      <c r="F13" s="235">
        <f>SUM(F14:F14)</f>
        <v>0</v>
      </c>
      <c r="G13" s="235">
        <f>SUM(G14:G14)</f>
        <v>0</v>
      </c>
      <c r="H13" s="236">
        <f>SUM(H14:H14)</f>
        <v>0</v>
      </c>
      <c r="I13" s="237">
        <f t="shared" si="0"/>
        <v>0</v>
      </c>
    </row>
    <row r="14" spans="1:9" ht="21" customHeight="1" thickBot="1">
      <c r="A14" s="14" t="s">
        <v>12</v>
      </c>
      <c r="B14" s="201" t="s">
        <v>108</v>
      </c>
      <c r="C14" s="189"/>
      <c r="D14" s="188"/>
      <c r="E14" s="167"/>
      <c r="F14" s="164"/>
      <c r="G14" s="164"/>
      <c r="H14" s="166"/>
      <c r="I14" s="238">
        <f t="shared" si="0"/>
        <v>0</v>
      </c>
    </row>
    <row r="15" spans="1:9" ht="21" customHeight="1" thickBot="1">
      <c r="A15" s="31" t="s">
        <v>13</v>
      </c>
      <c r="B15" s="202" t="s">
        <v>111</v>
      </c>
      <c r="C15" s="187"/>
      <c r="D15" s="233">
        <f>SUM(D16:D16)</f>
        <v>0</v>
      </c>
      <c r="E15" s="234">
        <f>SUM(E16:E16)</f>
        <v>0</v>
      </c>
      <c r="F15" s="235">
        <f>SUM(F16:F16)</f>
        <v>0</v>
      </c>
      <c r="G15" s="235">
        <f>SUM(G16:G16)</f>
        <v>0</v>
      </c>
      <c r="H15" s="236">
        <f>SUM(H16:H16)</f>
        <v>0</v>
      </c>
      <c r="I15" s="237">
        <f t="shared" si="0"/>
        <v>0</v>
      </c>
    </row>
    <row r="16" spans="1:9" ht="21" customHeight="1" thickBot="1">
      <c r="A16" s="14" t="s">
        <v>14</v>
      </c>
      <c r="B16" s="201"/>
      <c r="C16" s="189"/>
      <c r="D16" s="188"/>
      <c r="E16" s="167"/>
      <c r="F16" s="164"/>
      <c r="G16" s="164"/>
      <c r="H16" s="166"/>
      <c r="I16" s="238">
        <f t="shared" si="0"/>
        <v>0</v>
      </c>
    </row>
    <row r="17" spans="1:9" ht="21" customHeight="1" thickBot="1">
      <c r="A17" s="31" t="s">
        <v>15</v>
      </c>
      <c r="B17" s="200" t="s">
        <v>112</v>
      </c>
      <c r="C17" s="190"/>
      <c r="D17" s="233">
        <f>D5+D8+D13+D15</f>
        <v>0</v>
      </c>
      <c r="E17" s="234">
        <f>E5+E8+E13+E15</f>
        <v>0</v>
      </c>
      <c r="F17" s="235">
        <f>F5+F8+F13+F15</f>
        <v>0</v>
      </c>
      <c r="G17" s="235">
        <f>G5+G8+G13+G15</f>
        <v>0</v>
      </c>
      <c r="H17" s="236">
        <f>H5+H8+H13+H15</f>
        <v>0</v>
      </c>
      <c r="I17" s="23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">
      <selection activeCell="E3" sqref="E3"/>
    </sheetView>
  </sheetViews>
  <sheetFormatPr defaultColWidth="9.375" defaultRowHeight="12.75"/>
  <cols>
    <col min="1" max="1" width="6.75390625" style="11" customWidth="1"/>
    <col min="2" max="2" width="43.50390625" style="6" customWidth="1"/>
    <col min="3" max="4" width="12.75390625" style="6" customWidth="1"/>
    <col min="5" max="5" width="14.625" style="6" customWidth="1"/>
    <col min="6" max="6" width="13.50390625" style="6" customWidth="1"/>
    <col min="7" max="7" width="13.75390625" style="6" customWidth="1"/>
    <col min="8" max="8" width="15.375" style="6" customWidth="1"/>
    <col min="9" max="16384" width="9.375" style="6" customWidth="1"/>
  </cols>
  <sheetData>
    <row r="1" ht="14.25" thickBot="1">
      <c r="H1" s="114" t="s">
        <v>428</v>
      </c>
    </row>
    <row r="2" spans="1:8" s="8" customFormat="1" ht="26.25" customHeight="1">
      <c r="A2" s="494" t="s">
        <v>106</v>
      </c>
      <c r="B2" s="496" t="s">
        <v>114</v>
      </c>
      <c r="C2" s="494" t="s">
        <v>154</v>
      </c>
      <c r="D2" s="494" t="s">
        <v>153</v>
      </c>
      <c r="E2" s="325" t="s">
        <v>113</v>
      </c>
      <c r="F2" s="204"/>
      <c r="G2" s="204"/>
      <c r="H2" s="205"/>
    </row>
    <row r="3" spans="1:8" s="9" customFormat="1" ht="32.25" customHeight="1" thickBot="1">
      <c r="A3" s="495"/>
      <c r="B3" s="497"/>
      <c r="C3" s="497"/>
      <c r="D3" s="495"/>
      <c r="E3" s="206" t="s">
        <v>334</v>
      </c>
      <c r="F3" s="207" t="s">
        <v>335</v>
      </c>
      <c r="G3" s="207" t="s">
        <v>338</v>
      </c>
      <c r="H3" s="208" t="s">
        <v>339</v>
      </c>
    </row>
    <row r="4" spans="1:8" s="10" customFormat="1" ht="18" customHeight="1" thickBot="1">
      <c r="A4" s="191">
        <v>1</v>
      </c>
      <c r="B4" s="192">
        <v>2</v>
      </c>
      <c r="C4" s="192">
        <v>3</v>
      </c>
      <c r="D4" s="193">
        <v>4</v>
      </c>
      <c r="E4" s="191">
        <v>5</v>
      </c>
      <c r="F4" s="193">
        <v>6</v>
      </c>
      <c r="G4" s="193">
        <v>7</v>
      </c>
      <c r="H4" s="194">
        <v>8</v>
      </c>
    </row>
    <row r="5" spans="1:8" ht="18" customHeight="1" thickBot="1">
      <c r="A5" s="195" t="s">
        <v>3</v>
      </c>
      <c r="B5" s="200" t="s">
        <v>115</v>
      </c>
      <c r="C5" s="196"/>
      <c r="D5" s="197"/>
      <c r="E5" s="347">
        <f>SUM(E6:E9)</f>
        <v>0</v>
      </c>
      <c r="F5" s="224">
        <f>SUM(F6:F9)</f>
        <v>0</v>
      </c>
      <c r="G5" s="224">
        <f>SUM(G6:G9)</f>
        <v>0</v>
      </c>
      <c r="H5" s="225">
        <f>SUM(H6:H9)</f>
        <v>0</v>
      </c>
    </row>
    <row r="6" spans="1:8" ht="18" customHeight="1">
      <c r="A6" s="198" t="s">
        <v>4</v>
      </c>
      <c r="B6" s="201"/>
      <c r="C6" s="199"/>
      <c r="D6" s="189"/>
      <c r="E6" s="167"/>
      <c r="F6" s="164"/>
      <c r="G6" s="164"/>
      <c r="H6" s="166"/>
    </row>
    <row r="7" spans="1:8" ht="18" customHeight="1">
      <c r="A7" s="198" t="s">
        <v>5</v>
      </c>
      <c r="B7" s="201" t="s">
        <v>108</v>
      </c>
      <c r="C7" s="199"/>
      <c r="D7" s="189"/>
      <c r="E7" s="167"/>
      <c r="F7" s="164"/>
      <c r="G7" s="164"/>
      <c r="H7" s="166"/>
    </row>
    <row r="8" spans="1:8" ht="18" customHeight="1">
      <c r="A8" s="198" t="s">
        <v>6</v>
      </c>
      <c r="B8" s="201" t="s">
        <v>108</v>
      </c>
      <c r="C8" s="199"/>
      <c r="D8" s="189"/>
      <c r="E8" s="167"/>
      <c r="F8" s="164"/>
      <c r="G8" s="164"/>
      <c r="H8" s="166"/>
    </row>
    <row r="9" spans="1:8" ht="18" customHeight="1" thickBot="1">
      <c r="A9" s="198" t="s">
        <v>7</v>
      </c>
      <c r="B9" s="201" t="s">
        <v>108</v>
      </c>
      <c r="C9" s="199"/>
      <c r="D9" s="189"/>
      <c r="E9" s="167"/>
      <c r="F9" s="164"/>
      <c r="G9" s="164"/>
      <c r="H9" s="166"/>
    </row>
    <row r="10" spans="1:8" ht="18" customHeight="1" thickBot="1">
      <c r="A10" s="195" t="s">
        <v>8</v>
      </c>
      <c r="B10" s="200" t="s">
        <v>116</v>
      </c>
      <c r="C10" s="196"/>
      <c r="D10" s="197"/>
      <c r="E10" s="347">
        <f>SUM(E11:E14)</f>
        <v>0</v>
      </c>
      <c r="F10" s="260">
        <f>SUM(F11:F14)</f>
        <v>0</v>
      </c>
      <c r="G10" s="260">
        <f>SUM(G11:G14)</f>
        <v>0</v>
      </c>
      <c r="H10" s="231">
        <f>SUM(H11:H14)</f>
        <v>0</v>
      </c>
    </row>
    <row r="11" spans="1:8" ht="18" customHeight="1">
      <c r="A11" s="198" t="s">
        <v>9</v>
      </c>
      <c r="B11" s="201"/>
      <c r="C11" s="199"/>
      <c r="D11" s="189"/>
      <c r="E11" s="167"/>
      <c r="F11" s="164"/>
      <c r="G11" s="164"/>
      <c r="H11" s="166"/>
    </row>
    <row r="12" spans="1:8" ht="18" customHeight="1">
      <c r="A12" s="198" t="s">
        <v>10</v>
      </c>
      <c r="B12" s="201"/>
      <c r="C12" s="199"/>
      <c r="D12" s="189"/>
      <c r="E12" s="167"/>
      <c r="F12" s="164"/>
      <c r="G12" s="164"/>
      <c r="H12" s="166"/>
    </row>
    <row r="13" spans="1:8" ht="18" customHeight="1">
      <c r="A13" s="198" t="s">
        <v>11</v>
      </c>
      <c r="B13" s="201" t="s">
        <v>108</v>
      </c>
      <c r="C13" s="199"/>
      <c r="D13" s="189"/>
      <c r="E13" s="167"/>
      <c r="F13" s="164"/>
      <c r="G13" s="164"/>
      <c r="H13" s="166"/>
    </row>
    <row r="14" spans="1:8" ht="18" customHeight="1" thickBot="1">
      <c r="A14" s="198" t="s">
        <v>12</v>
      </c>
      <c r="B14" s="201" t="s">
        <v>108</v>
      </c>
      <c r="C14" s="199"/>
      <c r="D14" s="189"/>
      <c r="E14" s="167"/>
      <c r="F14" s="164"/>
      <c r="G14" s="164"/>
      <c r="H14" s="166"/>
    </row>
    <row r="15" spans="1:8" ht="18" customHeight="1" thickBot="1">
      <c r="A15" s="195" t="s">
        <v>13</v>
      </c>
      <c r="B15" s="200" t="s">
        <v>117</v>
      </c>
      <c r="C15" s="196"/>
      <c r="D15" s="197"/>
      <c r="E15" s="262">
        <f>E5+E10</f>
        <v>0</v>
      </c>
      <c r="F15" s="224">
        <f>F5+F10</f>
        <v>0</v>
      </c>
      <c r="G15" s="224">
        <f>G5+G10</f>
        <v>0</v>
      </c>
      <c r="H15" s="22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3"/>
  <sheetViews>
    <sheetView view="pageLayout" zoomScale="130" zoomScalePageLayoutView="130" workbookViewId="0" topLeftCell="A1">
      <selection activeCell="B9" sqref="B9"/>
    </sheetView>
  </sheetViews>
  <sheetFormatPr defaultColWidth="9.375" defaultRowHeight="12.75"/>
  <cols>
    <col min="1" max="1" width="47.7539062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7" t="s">
        <v>428</v>
      </c>
    </row>
    <row r="2" spans="1:2" s="19" customFormat="1" ht="22.5" customHeight="1" thickBot="1">
      <c r="A2" s="33" t="s">
        <v>103</v>
      </c>
      <c r="B2" s="34" t="s">
        <v>104</v>
      </c>
    </row>
    <row r="3" spans="1:2" ht="18" customHeight="1">
      <c r="A3" s="396" t="s">
        <v>246</v>
      </c>
      <c r="B3" s="163"/>
    </row>
    <row r="4" spans="1:2" ht="18" customHeight="1">
      <c r="A4" s="184"/>
      <c r="B4" s="166"/>
    </row>
    <row r="5" spans="1:2" ht="18" customHeight="1">
      <c r="A5" s="184" t="s">
        <v>447</v>
      </c>
      <c r="B5" s="166">
        <v>300000</v>
      </c>
    </row>
    <row r="6" spans="1:2" ht="18" customHeight="1">
      <c r="A6" s="184" t="s">
        <v>315</v>
      </c>
      <c r="B6" s="166">
        <v>3447466</v>
      </c>
    </row>
    <row r="7" spans="1:2" ht="18" customHeight="1">
      <c r="A7" s="184" t="s">
        <v>429</v>
      </c>
      <c r="B7" s="166">
        <v>1400000</v>
      </c>
    </row>
    <row r="8" spans="1:2" ht="18" customHeight="1">
      <c r="A8" s="184" t="s">
        <v>316</v>
      </c>
      <c r="B8" s="425"/>
    </row>
    <row r="9" spans="1:2" ht="18" customHeight="1">
      <c r="A9" s="184" t="s">
        <v>336</v>
      </c>
      <c r="B9" s="166">
        <v>1000000</v>
      </c>
    </row>
    <row r="10" spans="1:2" ht="18" customHeight="1">
      <c r="A10" s="184" t="s">
        <v>317</v>
      </c>
      <c r="B10" s="166">
        <v>100000</v>
      </c>
    </row>
    <row r="11" spans="1:2" ht="18" customHeight="1">
      <c r="A11" s="184"/>
      <c r="B11" s="166"/>
    </row>
    <row r="12" spans="1:2" ht="18" customHeight="1">
      <c r="A12" s="184"/>
      <c r="B12" s="166"/>
    </row>
    <row r="13" spans="1:2" ht="18" customHeight="1">
      <c r="A13" s="184"/>
      <c r="B13" s="166"/>
    </row>
    <row r="14" spans="1:2" ht="18" customHeight="1">
      <c r="A14" s="184"/>
      <c r="B14" s="166"/>
    </row>
    <row r="15" spans="1:2" ht="18" customHeight="1">
      <c r="A15" s="184"/>
      <c r="B15" s="166"/>
    </row>
    <row r="16" spans="1:2" ht="18" customHeight="1">
      <c r="A16" s="397" t="s">
        <v>247</v>
      </c>
      <c r="B16" s="166"/>
    </row>
    <row r="17" spans="1:2" ht="18" customHeight="1">
      <c r="A17" s="185" t="s">
        <v>245</v>
      </c>
      <c r="B17" s="166">
        <v>150000</v>
      </c>
    </row>
    <row r="18" spans="1:2" ht="18" customHeight="1">
      <c r="A18" s="398" t="s">
        <v>256</v>
      </c>
      <c r="B18" s="166"/>
    </row>
    <row r="19" spans="1:2" ht="18" customHeight="1">
      <c r="A19" s="185" t="s">
        <v>421</v>
      </c>
      <c r="B19" s="166">
        <v>200000</v>
      </c>
    </row>
    <row r="20" spans="1:2" ht="18" customHeight="1">
      <c r="A20" s="185" t="s">
        <v>321</v>
      </c>
      <c r="B20" s="166"/>
    </row>
    <row r="21" spans="1:2" ht="18" customHeight="1">
      <c r="A21" s="185" t="s">
        <v>422</v>
      </c>
      <c r="B21" s="166"/>
    </row>
    <row r="22" spans="1:2" ht="18" customHeight="1">
      <c r="A22" s="185"/>
      <c r="B22" s="166"/>
    </row>
    <row r="23" spans="1:2" ht="18" customHeight="1">
      <c r="A23" s="185"/>
      <c r="B23" s="166"/>
    </row>
    <row r="24" spans="1:2" ht="18" customHeight="1">
      <c r="A24" s="185"/>
      <c r="B24" s="166"/>
    </row>
    <row r="25" spans="1:2" ht="18" customHeight="1">
      <c r="A25" s="185"/>
      <c r="B25" s="166"/>
    </row>
    <row r="26" spans="1:2" ht="18" customHeight="1">
      <c r="A26" s="185"/>
      <c r="B26" s="166"/>
    </row>
    <row r="27" spans="1:2" ht="18" customHeight="1">
      <c r="A27" s="185"/>
      <c r="B27" s="166"/>
    </row>
    <row r="28" spans="1:2" ht="18" customHeight="1">
      <c r="A28" s="185"/>
      <c r="B28" s="166"/>
    </row>
    <row r="29" spans="1:2" ht="18" customHeight="1">
      <c r="A29" s="184"/>
      <c r="B29" s="166"/>
    </row>
    <row r="30" spans="1:2" ht="18" customHeight="1">
      <c r="A30" s="184"/>
      <c r="B30" s="166"/>
    </row>
    <row r="31" spans="1:2" ht="18" customHeight="1">
      <c r="A31" s="186"/>
      <c r="B31" s="166"/>
    </row>
    <row r="32" spans="1:2" ht="18" customHeight="1" thickBot="1">
      <c r="A32" s="324"/>
      <c r="B32" s="171"/>
    </row>
    <row r="33" spans="1:2" ht="18" customHeight="1" thickBot="1">
      <c r="A33" s="267" t="s">
        <v>94</v>
      </c>
      <c r="B33" s="225">
        <f>SUM(B3:B32)</f>
        <v>6597466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dőlt"11. 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10" sqref="C10"/>
    </sheetView>
  </sheetViews>
  <sheetFormatPr defaultColWidth="9.37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7" customFormat="1" ht="15" thickBot="1">
      <c r="A1" s="26"/>
      <c r="D1" s="28" t="s">
        <v>428</v>
      </c>
    </row>
    <row r="2" spans="1:4" s="3" customFormat="1" ht="48" customHeight="1" thickBot="1">
      <c r="A2" s="33" t="s">
        <v>1</v>
      </c>
      <c r="B2" s="5" t="s">
        <v>2</v>
      </c>
      <c r="C2" s="5" t="s">
        <v>118</v>
      </c>
      <c r="D2" s="34" t="s">
        <v>322</v>
      </c>
    </row>
    <row r="3" spans="1:4" s="3" customFormat="1" ht="18" customHeight="1" thickBot="1">
      <c r="A3" s="209">
        <v>1</v>
      </c>
      <c r="B3" s="210">
        <v>2</v>
      </c>
      <c r="C3" s="210">
        <v>3</v>
      </c>
      <c r="D3" s="211">
        <v>4</v>
      </c>
    </row>
    <row r="4" spans="1:4" ht="18" customHeight="1">
      <c r="A4" s="35" t="s">
        <v>3</v>
      </c>
      <c r="B4" s="212" t="s">
        <v>248</v>
      </c>
      <c r="C4" s="161">
        <v>18634727</v>
      </c>
      <c r="D4" s="163">
        <v>7946088</v>
      </c>
    </row>
    <row r="5" spans="1:4" ht="18" customHeight="1">
      <c r="A5" s="36" t="s">
        <v>4</v>
      </c>
      <c r="B5" s="213" t="s">
        <v>249</v>
      </c>
      <c r="C5" s="164"/>
      <c r="D5" s="166"/>
    </row>
    <row r="6" spans="1:4" ht="18" customHeight="1">
      <c r="A6" s="36" t="s">
        <v>5</v>
      </c>
      <c r="B6" s="213" t="s">
        <v>312</v>
      </c>
      <c r="C6" s="164">
        <v>120000</v>
      </c>
      <c r="D6" s="166"/>
    </row>
    <row r="7" spans="1:4" ht="18" customHeight="1">
      <c r="A7" s="36" t="s">
        <v>6</v>
      </c>
      <c r="B7" s="213" t="s">
        <v>313</v>
      </c>
      <c r="C7" s="164"/>
      <c r="D7" s="166"/>
    </row>
    <row r="8" spans="1:4" ht="18" customHeight="1">
      <c r="A8" s="36" t="s">
        <v>7</v>
      </c>
      <c r="B8" s="213" t="s">
        <v>314</v>
      </c>
      <c r="C8" s="164"/>
      <c r="D8" s="166">
        <v>40000</v>
      </c>
    </row>
    <row r="9" spans="1:4" ht="18" customHeight="1">
      <c r="A9" s="36" t="s">
        <v>9</v>
      </c>
      <c r="B9" s="213"/>
      <c r="C9" s="164"/>
      <c r="D9" s="166"/>
    </row>
    <row r="10" spans="1:4" ht="18" customHeight="1">
      <c r="A10" s="36" t="s">
        <v>10</v>
      </c>
      <c r="B10" s="213"/>
      <c r="C10" s="164"/>
      <c r="D10" s="166"/>
    </row>
    <row r="11" spans="1:4" ht="18" customHeight="1">
      <c r="A11" s="36" t="s">
        <v>12</v>
      </c>
      <c r="B11" s="213"/>
      <c r="C11" s="164"/>
      <c r="D11" s="166"/>
    </row>
    <row r="12" spans="1:4" ht="18" customHeight="1">
      <c r="A12" s="36" t="s">
        <v>13</v>
      </c>
      <c r="B12" s="213"/>
      <c r="C12" s="164"/>
      <c r="D12" s="166"/>
    </row>
    <row r="13" spans="1:4" ht="18" customHeight="1">
      <c r="A13" s="36" t="s">
        <v>14</v>
      </c>
      <c r="B13" s="213"/>
      <c r="C13" s="164"/>
      <c r="D13" s="166"/>
    </row>
    <row r="14" spans="1:4" ht="18" customHeight="1">
      <c r="A14" s="36" t="s">
        <v>15</v>
      </c>
      <c r="B14" s="213"/>
      <c r="C14" s="164"/>
      <c r="D14" s="166"/>
    </row>
    <row r="15" spans="1:4" ht="18" customHeight="1">
      <c r="A15" s="36" t="s">
        <v>16</v>
      </c>
      <c r="B15" s="213"/>
      <c r="C15" s="164"/>
      <c r="D15" s="166"/>
    </row>
    <row r="16" spans="1:4" ht="18" customHeight="1">
      <c r="A16" s="36" t="s">
        <v>17</v>
      </c>
      <c r="B16" s="213"/>
      <c r="C16" s="164"/>
      <c r="D16" s="166"/>
    </row>
    <row r="17" spans="1:4" ht="18" customHeight="1">
      <c r="A17" s="36" t="s">
        <v>18</v>
      </c>
      <c r="B17" s="213"/>
      <c r="C17" s="164"/>
      <c r="D17" s="166"/>
    </row>
    <row r="18" spans="1:4" ht="18" customHeight="1">
      <c r="A18" s="36" t="s">
        <v>19</v>
      </c>
      <c r="B18" s="213"/>
      <c r="C18" s="164"/>
      <c r="D18" s="166"/>
    </row>
    <row r="19" spans="1:4" ht="18" customHeight="1">
      <c r="A19" s="36" t="s">
        <v>20</v>
      </c>
      <c r="B19" s="213"/>
      <c r="C19" s="164"/>
      <c r="D19" s="166"/>
    </row>
    <row r="20" spans="1:4" ht="18" customHeight="1">
      <c r="A20" s="36" t="s">
        <v>21</v>
      </c>
      <c r="B20" s="213"/>
      <c r="C20" s="164"/>
      <c r="D20" s="166"/>
    </row>
    <row r="21" spans="1:4" ht="18" customHeight="1">
      <c r="A21" s="36" t="s">
        <v>22</v>
      </c>
      <c r="B21" s="213"/>
      <c r="C21" s="164"/>
      <c r="D21" s="166"/>
    </row>
    <row r="22" spans="1:4" ht="18" customHeight="1">
      <c r="A22" s="36" t="s">
        <v>23</v>
      </c>
      <c r="B22" s="213"/>
      <c r="C22" s="164"/>
      <c r="D22" s="166"/>
    </row>
    <row r="23" spans="1:4" ht="18" customHeight="1">
      <c r="A23" s="36" t="s">
        <v>24</v>
      </c>
      <c r="B23" s="213"/>
      <c r="C23" s="164"/>
      <c r="D23" s="166"/>
    </row>
    <row r="24" spans="1:4" ht="18" customHeight="1">
      <c r="A24" s="36" t="s">
        <v>25</v>
      </c>
      <c r="B24" s="213"/>
      <c r="C24" s="164"/>
      <c r="D24" s="166"/>
    </row>
    <row r="25" spans="1:4" ht="18" customHeight="1">
      <c r="A25" s="36" t="s">
        <v>26</v>
      </c>
      <c r="B25" s="213"/>
      <c r="C25" s="164"/>
      <c r="D25" s="166"/>
    </row>
    <row r="26" spans="1:4" ht="18" customHeight="1">
      <c r="A26" s="36" t="s">
        <v>27</v>
      </c>
      <c r="B26" s="213"/>
      <c r="C26" s="164"/>
      <c r="D26" s="166"/>
    </row>
    <row r="27" spans="1:4" ht="18" customHeight="1">
      <c r="A27" s="36" t="s">
        <v>28</v>
      </c>
      <c r="B27" s="213"/>
      <c r="C27" s="164"/>
      <c r="D27" s="166"/>
    </row>
    <row r="28" spans="1:4" ht="18" customHeight="1">
      <c r="A28" s="36" t="s">
        <v>29</v>
      </c>
      <c r="B28" s="213"/>
      <c r="C28" s="164"/>
      <c r="D28" s="166"/>
    </row>
    <row r="29" spans="1:4" ht="18" customHeight="1" thickBot="1">
      <c r="A29" s="37" t="s">
        <v>30</v>
      </c>
      <c r="B29" s="214"/>
      <c r="C29" s="215"/>
      <c r="D29" s="216"/>
    </row>
    <row r="30" spans="1:4" ht="18" customHeight="1" thickBot="1">
      <c r="A30" s="268" t="s">
        <v>31</v>
      </c>
      <c r="B30" s="269" t="s">
        <v>44</v>
      </c>
      <c r="C30" s="240">
        <f>SUM(C4:C29)</f>
        <v>18754727</v>
      </c>
      <c r="D30" s="241">
        <f>SUM(D4:D29)</f>
        <v>7986088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="130" zoomScalePageLayoutView="130" workbookViewId="0" topLeftCell="B4">
      <selection activeCell="M21" sqref="M21"/>
    </sheetView>
  </sheetViews>
  <sheetFormatPr defaultColWidth="4.50390625" defaultRowHeight="12.75"/>
  <cols>
    <col min="1" max="1" width="6.375" style="39" customWidth="1"/>
    <col min="2" max="2" width="29.00390625" style="40" customWidth="1"/>
    <col min="3" max="3" width="9.00390625" style="40" customWidth="1"/>
    <col min="4" max="5" width="9.50390625" style="40" customWidth="1"/>
    <col min="6" max="6" width="8.75390625" style="40" customWidth="1"/>
    <col min="7" max="7" width="9.00390625" style="40" customWidth="1"/>
    <col min="8" max="8" width="8.75390625" style="40" customWidth="1"/>
    <col min="9" max="10" width="9.00390625" style="40" customWidth="1"/>
    <col min="11" max="14" width="9.50390625" style="40" customWidth="1"/>
    <col min="15" max="15" width="12.625" style="39" customWidth="1"/>
    <col min="16" max="16" width="4.50390625" style="402" customWidth="1"/>
    <col min="17" max="16384" width="4.5039062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119</v>
      </c>
      <c r="D1" s="105" t="s">
        <v>120</v>
      </c>
      <c r="E1" s="105" t="s">
        <v>121</v>
      </c>
      <c r="F1" s="105" t="s">
        <v>122</v>
      </c>
      <c r="G1" s="105" t="s">
        <v>123</v>
      </c>
      <c r="H1" s="105" t="s">
        <v>124</v>
      </c>
      <c r="I1" s="105" t="s">
        <v>125</v>
      </c>
      <c r="J1" s="105" t="s">
        <v>126</v>
      </c>
      <c r="K1" s="105" t="s">
        <v>127</v>
      </c>
      <c r="L1" s="105" t="s">
        <v>128</v>
      </c>
      <c r="M1" s="105" t="s">
        <v>129</v>
      </c>
      <c r="N1" s="105" t="s">
        <v>130</v>
      </c>
      <c r="O1" s="106" t="s">
        <v>44</v>
      </c>
      <c r="P1" s="399"/>
    </row>
    <row r="2" spans="1:16" s="52" customFormat="1" ht="15" customHeight="1" thickBot="1">
      <c r="A2" s="109" t="s">
        <v>3</v>
      </c>
      <c r="B2" s="350" t="s">
        <v>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42"/>
      <c r="P2" s="400"/>
    </row>
    <row r="3" spans="1:16" s="52" customFormat="1" ht="15" customHeight="1">
      <c r="A3" s="348" t="s">
        <v>4</v>
      </c>
      <c r="B3" s="433" t="s">
        <v>217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34">
        <f aca="true" t="shared" si="0" ref="O3:O12">SUM(C3:N3)</f>
        <v>0</v>
      </c>
      <c r="P3" s="400"/>
    </row>
    <row r="4" spans="1:16" s="53" customFormat="1" ht="13.5" customHeight="1">
      <c r="A4" s="108" t="s">
        <v>5</v>
      </c>
      <c r="B4" s="435" t="s">
        <v>156</v>
      </c>
      <c r="C4" s="428">
        <v>1100000</v>
      </c>
      <c r="D4" s="428">
        <v>1120000</v>
      </c>
      <c r="E4" s="428">
        <v>4100000</v>
      </c>
      <c r="F4" s="428">
        <v>1050000</v>
      </c>
      <c r="G4" s="428">
        <v>8450000</v>
      </c>
      <c r="H4" s="428">
        <v>1340000</v>
      </c>
      <c r="I4" s="428">
        <v>1350000</v>
      </c>
      <c r="J4" s="428">
        <v>1800000</v>
      </c>
      <c r="K4" s="428">
        <v>5820000</v>
      </c>
      <c r="L4" s="428">
        <v>1260000</v>
      </c>
      <c r="M4" s="428">
        <v>1680000</v>
      </c>
      <c r="N4" s="428">
        <v>7240000</v>
      </c>
      <c r="O4" s="436">
        <f t="shared" si="0"/>
        <v>36310000</v>
      </c>
      <c r="P4" s="401"/>
    </row>
    <row r="5" spans="1:16" s="53" customFormat="1" ht="13.5" customHeight="1">
      <c r="A5" s="348" t="s">
        <v>6</v>
      </c>
      <c r="B5" s="437" t="s">
        <v>157</v>
      </c>
      <c r="C5" s="429">
        <v>1259000</v>
      </c>
      <c r="D5" s="429">
        <v>1260000</v>
      </c>
      <c r="E5" s="429">
        <v>1258000</v>
      </c>
      <c r="F5" s="429">
        <v>1256000</v>
      </c>
      <c r="G5" s="429">
        <v>1256000</v>
      </c>
      <c r="H5" s="429">
        <v>1279000</v>
      </c>
      <c r="I5" s="429">
        <v>1259000</v>
      </c>
      <c r="J5" s="429">
        <v>1359000</v>
      </c>
      <c r="K5" s="429">
        <v>1359000</v>
      </c>
      <c r="L5" s="429">
        <v>1359000</v>
      </c>
      <c r="M5" s="429">
        <v>1359000</v>
      </c>
      <c r="N5" s="429">
        <v>1074084</v>
      </c>
      <c r="O5" s="438">
        <f t="shared" si="0"/>
        <v>15337084</v>
      </c>
      <c r="P5" s="401"/>
    </row>
    <row r="6" spans="1:16" s="53" customFormat="1" ht="13.5" customHeight="1">
      <c r="A6" s="348" t="s">
        <v>7</v>
      </c>
      <c r="B6" s="435" t="s">
        <v>375</v>
      </c>
      <c r="C6" s="428"/>
      <c r="D6" s="428"/>
      <c r="E6" s="428"/>
      <c r="F6" s="428"/>
      <c r="G6" s="428">
        <v>345186</v>
      </c>
      <c r="H6" s="428"/>
      <c r="I6" s="428">
        <v>4826000</v>
      </c>
      <c r="J6" s="428"/>
      <c r="K6" s="428">
        <v>12162888</v>
      </c>
      <c r="L6" s="428"/>
      <c r="M6" s="428">
        <v>9311640</v>
      </c>
      <c r="N6" s="428"/>
      <c r="O6" s="436">
        <f t="shared" si="0"/>
        <v>26645714</v>
      </c>
      <c r="P6" s="401"/>
    </row>
    <row r="7" spans="1:16" s="53" customFormat="1" ht="13.5" customHeight="1">
      <c r="A7" s="348" t="s">
        <v>8</v>
      </c>
      <c r="B7" s="435" t="s">
        <v>250</v>
      </c>
      <c r="C7" s="428">
        <v>120000</v>
      </c>
      <c r="D7" s="450">
        <v>9565472</v>
      </c>
      <c r="E7" s="428">
        <v>330000</v>
      </c>
      <c r="F7" s="428">
        <v>350000</v>
      </c>
      <c r="G7" s="428">
        <v>280000</v>
      </c>
      <c r="H7" s="428">
        <v>350000</v>
      </c>
      <c r="I7" s="428">
        <v>330000</v>
      </c>
      <c r="J7" s="428">
        <v>440000</v>
      </c>
      <c r="K7" s="428">
        <v>1000000</v>
      </c>
      <c r="L7" s="428">
        <v>260000</v>
      </c>
      <c r="M7" s="428">
        <v>250000</v>
      </c>
      <c r="N7" s="428">
        <v>290000</v>
      </c>
      <c r="O7" s="436">
        <f t="shared" si="0"/>
        <v>13565472</v>
      </c>
      <c r="P7" s="401"/>
    </row>
    <row r="8" spans="1:16" s="53" customFormat="1" ht="13.5" customHeight="1">
      <c r="A8" s="348" t="s">
        <v>9</v>
      </c>
      <c r="B8" s="435" t="s">
        <v>138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36">
        <f t="shared" si="0"/>
        <v>0</v>
      </c>
      <c r="P8" s="401"/>
    </row>
    <row r="9" spans="1:16" s="53" customFormat="1" ht="13.5" customHeight="1">
      <c r="A9" s="348" t="s">
        <v>10</v>
      </c>
      <c r="B9" s="435" t="s">
        <v>379</v>
      </c>
      <c r="C9" s="428"/>
      <c r="D9" s="428"/>
      <c r="E9" s="428"/>
      <c r="F9" s="428"/>
      <c r="G9" s="428"/>
      <c r="H9" s="428"/>
      <c r="I9" s="428"/>
      <c r="J9" s="428"/>
      <c r="K9" s="428"/>
      <c r="L9" s="432"/>
      <c r="M9" s="428"/>
      <c r="N9" s="428"/>
      <c r="O9" s="436">
        <f t="shared" si="0"/>
        <v>0</v>
      </c>
      <c r="P9" s="401"/>
    </row>
    <row r="10" spans="1:16" s="53" customFormat="1" ht="13.5" customHeight="1">
      <c r="A10" s="348" t="s">
        <v>11</v>
      </c>
      <c r="B10" s="435" t="s">
        <v>159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36">
        <f t="shared" si="0"/>
        <v>0</v>
      </c>
      <c r="P10" s="401"/>
    </row>
    <row r="11" spans="1:16" s="53" customFormat="1" ht="13.5" customHeight="1" thickBot="1">
      <c r="A11" s="348" t="s">
        <v>12</v>
      </c>
      <c r="B11" s="439" t="s">
        <v>311</v>
      </c>
      <c r="C11" s="430">
        <v>20000</v>
      </c>
      <c r="D11" s="430">
        <v>20000</v>
      </c>
      <c r="E11" s="430">
        <v>25000</v>
      </c>
      <c r="F11" s="430"/>
      <c r="G11" s="430"/>
      <c r="H11" s="430"/>
      <c r="I11" s="430"/>
      <c r="J11" s="430"/>
      <c r="K11" s="430">
        <v>20000</v>
      </c>
      <c r="L11" s="430"/>
      <c r="M11" s="430">
        <v>15000</v>
      </c>
      <c r="N11" s="430"/>
      <c r="O11" s="440">
        <v>100000</v>
      </c>
      <c r="P11" s="401"/>
    </row>
    <row r="12" spans="1:16" s="52" customFormat="1" ht="15.75" customHeight="1" thickBot="1">
      <c r="A12" s="109" t="s">
        <v>13</v>
      </c>
      <c r="B12" s="441" t="s">
        <v>215</v>
      </c>
      <c r="C12" s="442">
        <f aca="true" t="shared" si="1" ref="C12:N12">SUM(C3:C11)</f>
        <v>2499000</v>
      </c>
      <c r="D12" s="442">
        <f t="shared" si="1"/>
        <v>11965472</v>
      </c>
      <c r="E12" s="442">
        <f t="shared" si="1"/>
        <v>5713000</v>
      </c>
      <c r="F12" s="442">
        <f t="shared" si="1"/>
        <v>2656000</v>
      </c>
      <c r="G12" s="442">
        <f t="shared" si="1"/>
        <v>10331186</v>
      </c>
      <c r="H12" s="442">
        <f t="shared" si="1"/>
        <v>2969000</v>
      </c>
      <c r="I12" s="442">
        <f t="shared" si="1"/>
        <v>7765000</v>
      </c>
      <c r="J12" s="442">
        <f t="shared" si="1"/>
        <v>3599000</v>
      </c>
      <c r="K12" s="442">
        <f t="shared" si="1"/>
        <v>20361888</v>
      </c>
      <c r="L12" s="442">
        <f t="shared" si="1"/>
        <v>2879000</v>
      </c>
      <c r="M12" s="442">
        <f t="shared" si="1"/>
        <v>12615640</v>
      </c>
      <c r="N12" s="442">
        <f t="shared" si="1"/>
        <v>8604084</v>
      </c>
      <c r="O12" s="443">
        <f t="shared" si="0"/>
        <v>91958270</v>
      </c>
      <c r="P12" s="400"/>
    </row>
    <row r="13" spans="1:16" s="52" customFormat="1" ht="15" customHeight="1" thickBot="1">
      <c r="A13" s="109" t="s">
        <v>14</v>
      </c>
      <c r="B13" s="444" t="s">
        <v>73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6"/>
      <c r="P13" s="400"/>
    </row>
    <row r="14" spans="1:16" s="53" customFormat="1" ht="13.5" customHeight="1">
      <c r="A14" s="110" t="s">
        <v>15</v>
      </c>
      <c r="B14" s="437" t="s">
        <v>90</v>
      </c>
      <c r="C14" s="429">
        <v>1310000</v>
      </c>
      <c r="D14" s="429">
        <v>1405240</v>
      </c>
      <c r="E14" s="429">
        <v>1720000</v>
      </c>
      <c r="F14" s="429">
        <v>1720000</v>
      </c>
      <c r="G14" s="429">
        <v>1660000</v>
      </c>
      <c r="H14" s="429">
        <v>1660000</v>
      </c>
      <c r="I14" s="429">
        <v>1660000</v>
      </c>
      <c r="J14" s="429">
        <v>1684000</v>
      </c>
      <c r="K14" s="429">
        <v>1600000</v>
      </c>
      <c r="L14" s="429">
        <v>1350000</v>
      </c>
      <c r="M14" s="429">
        <v>1310000</v>
      </c>
      <c r="N14" s="429">
        <v>1200000</v>
      </c>
      <c r="O14" s="438">
        <f aca="true" t="shared" si="2" ref="O14:O24">SUM(C14:N14)</f>
        <v>18279240</v>
      </c>
      <c r="P14" s="401"/>
    </row>
    <row r="15" spans="1:16" s="53" customFormat="1" ht="13.5" customHeight="1">
      <c r="A15" s="108" t="s">
        <v>16</v>
      </c>
      <c r="B15" s="435" t="s">
        <v>131</v>
      </c>
      <c r="C15" s="428">
        <v>227000</v>
      </c>
      <c r="D15" s="428">
        <v>245000</v>
      </c>
      <c r="E15" s="428">
        <v>275000</v>
      </c>
      <c r="F15" s="428">
        <v>275000</v>
      </c>
      <c r="G15" s="428">
        <v>279000</v>
      </c>
      <c r="H15" s="428">
        <v>279000</v>
      </c>
      <c r="I15" s="428">
        <v>279000</v>
      </c>
      <c r="J15" s="428">
        <v>281000</v>
      </c>
      <c r="K15" s="428">
        <v>282349</v>
      </c>
      <c r="L15" s="428">
        <v>239688</v>
      </c>
      <c r="M15" s="428">
        <v>226000</v>
      </c>
      <c r="N15" s="428">
        <v>226137</v>
      </c>
      <c r="O15" s="436">
        <f t="shared" si="2"/>
        <v>3114174</v>
      </c>
      <c r="P15" s="401"/>
    </row>
    <row r="16" spans="1:16" s="53" customFormat="1" ht="13.5" customHeight="1">
      <c r="A16" s="108" t="s">
        <v>17</v>
      </c>
      <c r="B16" s="435" t="s">
        <v>75</v>
      </c>
      <c r="C16" s="428">
        <v>1380000</v>
      </c>
      <c r="D16" s="428">
        <v>1340000</v>
      </c>
      <c r="E16" s="428">
        <v>1230000</v>
      </c>
      <c r="F16" s="428">
        <v>1515000</v>
      </c>
      <c r="G16" s="428">
        <v>1430000</v>
      </c>
      <c r="H16" s="428">
        <v>1340000</v>
      </c>
      <c r="I16" s="428">
        <v>1350000</v>
      </c>
      <c r="J16" s="428">
        <v>1320000</v>
      </c>
      <c r="K16" s="428">
        <v>1334000</v>
      </c>
      <c r="L16" s="428">
        <v>1429000</v>
      </c>
      <c r="M16" s="428">
        <v>1328000</v>
      </c>
      <c r="N16" s="428">
        <v>1320000</v>
      </c>
      <c r="O16" s="436">
        <f t="shared" si="2"/>
        <v>16316000</v>
      </c>
      <c r="P16" s="401"/>
    </row>
    <row r="17" spans="1:16" s="53" customFormat="1" ht="13.5" customHeight="1">
      <c r="A17" s="108" t="s">
        <v>18</v>
      </c>
      <c r="B17" s="435" t="s">
        <v>377</v>
      </c>
      <c r="C17" s="428"/>
      <c r="D17" s="428"/>
      <c r="E17" s="428"/>
      <c r="F17" s="428"/>
      <c r="G17" s="428">
        <v>300000</v>
      </c>
      <c r="H17" s="428"/>
      <c r="I17" s="428">
        <v>4826000</v>
      </c>
      <c r="J17" s="428">
        <v>3000000</v>
      </c>
      <c r="K17" s="428">
        <v>12162888</v>
      </c>
      <c r="L17" s="428"/>
      <c r="M17" s="428">
        <v>9311640</v>
      </c>
      <c r="N17" s="428"/>
      <c r="O17" s="436">
        <f t="shared" si="2"/>
        <v>29600528</v>
      </c>
      <c r="P17" s="401"/>
    </row>
    <row r="18" spans="1:16" s="53" customFormat="1" ht="13.5" customHeight="1">
      <c r="A18" s="108" t="s">
        <v>19</v>
      </c>
      <c r="B18" s="435" t="s">
        <v>251</v>
      </c>
      <c r="C18" s="428">
        <v>50000</v>
      </c>
      <c r="D18" s="428">
        <v>35000</v>
      </c>
      <c r="E18" s="428">
        <v>35000</v>
      </c>
      <c r="F18" s="428">
        <v>35000</v>
      </c>
      <c r="G18" s="428">
        <v>35000</v>
      </c>
      <c r="H18" s="428">
        <v>120000</v>
      </c>
      <c r="I18" s="428">
        <v>120000</v>
      </c>
      <c r="J18" s="428">
        <v>50000</v>
      </c>
      <c r="K18" s="428">
        <v>35000</v>
      </c>
      <c r="L18" s="428">
        <v>120000</v>
      </c>
      <c r="M18" s="428">
        <v>115000</v>
      </c>
      <c r="N18" s="428">
        <v>5847466</v>
      </c>
      <c r="O18" s="436">
        <f t="shared" si="2"/>
        <v>6597466</v>
      </c>
      <c r="P18" s="401"/>
    </row>
    <row r="19" spans="1:16" s="53" customFormat="1" ht="13.5" customHeight="1">
      <c r="A19" s="108" t="s">
        <v>20</v>
      </c>
      <c r="B19" s="435" t="s">
        <v>37</v>
      </c>
      <c r="C19" s="428">
        <v>25000</v>
      </c>
      <c r="D19" s="428">
        <v>25000</v>
      </c>
      <c r="E19" s="428">
        <v>25000</v>
      </c>
      <c r="F19" s="428">
        <v>25000</v>
      </c>
      <c r="G19" s="428">
        <v>25000</v>
      </c>
      <c r="H19" s="428">
        <v>100000</v>
      </c>
      <c r="I19" s="428">
        <v>10000</v>
      </c>
      <c r="J19" s="428">
        <v>400000</v>
      </c>
      <c r="K19" s="428">
        <v>25000</v>
      </c>
      <c r="L19" s="428">
        <v>30000</v>
      </c>
      <c r="M19" s="428">
        <v>100000</v>
      </c>
      <c r="N19" s="428">
        <v>170000</v>
      </c>
      <c r="O19" s="436">
        <f t="shared" si="2"/>
        <v>960000</v>
      </c>
      <c r="P19" s="401"/>
    </row>
    <row r="20" spans="1:16" s="53" customFormat="1" ht="13.5" customHeight="1">
      <c r="A20" s="108" t="s">
        <v>21</v>
      </c>
      <c r="B20" s="435" t="s">
        <v>80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>
        <v>10221690</v>
      </c>
      <c r="O20" s="436">
        <v>10221690</v>
      </c>
      <c r="P20" s="401"/>
    </row>
    <row r="21" spans="1:16" s="53" customFormat="1" ht="13.5" customHeight="1">
      <c r="A21" s="108" t="s">
        <v>22</v>
      </c>
      <c r="B21" s="435" t="s">
        <v>424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>
        <v>6769172</v>
      </c>
      <c r="O21" s="436">
        <v>6769172</v>
      </c>
      <c r="P21" s="401"/>
    </row>
    <row r="22" spans="1:16" s="53" customFormat="1" ht="13.5" customHeight="1">
      <c r="A22" s="108" t="s">
        <v>23</v>
      </c>
      <c r="B22" s="435" t="s">
        <v>141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36">
        <f t="shared" si="2"/>
        <v>0</v>
      </c>
      <c r="P22" s="401"/>
    </row>
    <row r="23" spans="1:16" s="53" customFormat="1" ht="13.5" customHeight="1" thickBot="1">
      <c r="A23" s="108" t="s">
        <v>24</v>
      </c>
      <c r="B23" s="435" t="s">
        <v>320</v>
      </c>
      <c r="C23" s="428"/>
      <c r="D23" s="428"/>
      <c r="E23" s="428"/>
      <c r="F23" s="428">
        <v>30000</v>
      </c>
      <c r="G23" s="428"/>
      <c r="H23" s="428">
        <v>20000</v>
      </c>
      <c r="I23" s="428"/>
      <c r="J23" s="428"/>
      <c r="K23" s="428">
        <v>30000</v>
      </c>
      <c r="L23" s="428"/>
      <c r="M23" s="428">
        <v>20000</v>
      </c>
      <c r="N23" s="428"/>
      <c r="O23" s="436">
        <f t="shared" si="2"/>
        <v>100000</v>
      </c>
      <c r="P23" s="401"/>
    </row>
    <row r="24" spans="1:16" s="52" customFormat="1" ht="15.75" customHeight="1" thickBot="1">
      <c r="A24" s="111" t="s">
        <v>25</v>
      </c>
      <c r="B24" s="441" t="s">
        <v>216</v>
      </c>
      <c r="C24" s="442">
        <f aca="true" t="shared" si="3" ref="C24:N24">SUM(C14:C23)</f>
        <v>2992000</v>
      </c>
      <c r="D24" s="442">
        <f t="shared" si="3"/>
        <v>3050240</v>
      </c>
      <c r="E24" s="442">
        <f t="shared" si="3"/>
        <v>3285000</v>
      </c>
      <c r="F24" s="442">
        <f t="shared" si="3"/>
        <v>3600000</v>
      </c>
      <c r="G24" s="442">
        <f t="shared" si="3"/>
        <v>3729000</v>
      </c>
      <c r="H24" s="442">
        <f t="shared" si="3"/>
        <v>3519000</v>
      </c>
      <c r="I24" s="442">
        <f t="shared" si="3"/>
        <v>8245000</v>
      </c>
      <c r="J24" s="442">
        <f t="shared" si="3"/>
        <v>6735000</v>
      </c>
      <c r="K24" s="442">
        <f t="shared" si="3"/>
        <v>15469237</v>
      </c>
      <c r="L24" s="442">
        <f t="shared" si="3"/>
        <v>3168688</v>
      </c>
      <c r="M24" s="442">
        <f t="shared" si="3"/>
        <v>12410640</v>
      </c>
      <c r="N24" s="442">
        <f t="shared" si="3"/>
        <v>25754465</v>
      </c>
      <c r="O24" s="443">
        <f t="shared" si="2"/>
        <v>91958270</v>
      </c>
      <c r="P24" s="400"/>
    </row>
    <row r="25" spans="1:15" ht="15.75" thickBot="1">
      <c r="A25" s="349" t="s">
        <v>26</v>
      </c>
      <c r="B25" s="447" t="s">
        <v>218</v>
      </c>
      <c r="C25" s="448">
        <f aca="true" t="shared" si="4" ref="C25:O25">C12-C24</f>
        <v>-493000</v>
      </c>
      <c r="D25" s="448">
        <f t="shared" si="4"/>
        <v>8915232</v>
      </c>
      <c r="E25" s="448">
        <f t="shared" si="4"/>
        <v>2428000</v>
      </c>
      <c r="F25" s="448">
        <f t="shared" si="4"/>
        <v>-944000</v>
      </c>
      <c r="G25" s="448">
        <f t="shared" si="4"/>
        <v>6602186</v>
      </c>
      <c r="H25" s="448">
        <f t="shared" si="4"/>
        <v>-550000</v>
      </c>
      <c r="I25" s="448">
        <f t="shared" si="4"/>
        <v>-480000</v>
      </c>
      <c r="J25" s="448">
        <f t="shared" si="4"/>
        <v>-3136000</v>
      </c>
      <c r="K25" s="448">
        <f t="shared" si="4"/>
        <v>4892651</v>
      </c>
      <c r="L25" s="448">
        <f t="shared" si="4"/>
        <v>-289688</v>
      </c>
      <c r="M25" s="448">
        <f t="shared" si="4"/>
        <v>205000</v>
      </c>
      <c r="N25" s="448">
        <f t="shared" si="4"/>
        <v>-17150381</v>
      </c>
      <c r="O25" s="449">
        <f t="shared" si="4"/>
        <v>0</v>
      </c>
    </row>
    <row r="26" ht="15">
      <c r="A26" s="4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2019. évre&amp;R&amp;"Times New Roman CE,Félkövér dőlt"&amp;12 13. sz. melléklet&amp;"Times New Roman CE,Normál"&amp;10
Forintban&amp;"Times New Roman CE,Félkövér dőlt"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view="pageLayout" zoomScale="130" zoomScalePageLayoutView="130" workbookViewId="0" topLeftCell="B1">
      <selection activeCell="K9" sqref="K9:L9"/>
    </sheetView>
  </sheetViews>
  <sheetFormatPr defaultColWidth="7.625" defaultRowHeight="12.75"/>
  <cols>
    <col min="1" max="1" width="6.375" style="39" customWidth="1"/>
    <col min="2" max="2" width="29.00390625" style="40" customWidth="1"/>
    <col min="3" max="4" width="9.00390625" style="40" customWidth="1"/>
    <col min="5" max="5" width="9.50390625" style="40" customWidth="1"/>
    <col min="6" max="6" width="8.75390625" style="40" customWidth="1"/>
    <col min="7" max="7" width="9.00390625" style="40" customWidth="1"/>
    <col min="8" max="8" width="8.75390625" style="40" customWidth="1"/>
    <col min="9" max="9" width="9.00390625" style="40" customWidth="1"/>
    <col min="10" max="14" width="9.50390625" style="40" customWidth="1"/>
    <col min="15" max="15" width="12.625" style="39" customWidth="1"/>
    <col min="16" max="16" width="7.625" style="402" customWidth="1"/>
    <col min="17" max="16384" width="7.62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119</v>
      </c>
      <c r="D1" s="105" t="s">
        <v>120</v>
      </c>
      <c r="E1" s="105" t="s">
        <v>121</v>
      </c>
      <c r="F1" s="105" t="s">
        <v>122</v>
      </c>
      <c r="G1" s="105" t="s">
        <v>123</v>
      </c>
      <c r="H1" s="105" t="s">
        <v>124</v>
      </c>
      <c r="I1" s="105" t="s">
        <v>125</v>
      </c>
      <c r="J1" s="105" t="s">
        <v>126</v>
      </c>
      <c r="K1" s="105" t="s">
        <v>127</v>
      </c>
      <c r="L1" s="105" t="s">
        <v>128</v>
      </c>
      <c r="M1" s="105" t="s">
        <v>129</v>
      </c>
      <c r="N1" s="105" t="s">
        <v>130</v>
      </c>
      <c r="O1" s="106" t="s">
        <v>44</v>
      </c>
      <c r="P1" s="399"/>
    </row>
    <row r="2" spans="1:16" s="52" customFormat="1" ht="15" customHeight="1" thickBot="1">
      <c r="A2" s="109" t="s">
        <v>3</v>
      </c>
      <c r="B2" s="350" t="s">
        <v>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42"/>
      <c r="P2" s="400"/>
    </row>
    <row r="3" spans="1:16" s="52" customFormat="1" ht="15" customHeight="1">
      <c r="A3" s="348" t="s">
        <v>4</v>
      </c>
      <c r="B3" s="433" t="s">
        <v>217</v>
      </c>
      <c r="C3" s="451">
        <v>34070551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2">
        <f aca="true" t="shared" si="0" ref="O3:O12">SUM(C3:N3)</f>
        <v>34070551</v>
      </c>
      <c r="P3" s="400"/>
    </row>
    <row r="4" spans="1:16" s="53" customFormat="1" ht="13.5" customHeight="1">
      <c r="A4" s="108" t="s">
        <v>5</v>
      </c>
      <c r="B4" s="453" t="s">
        <v>156</v>
      </c>
      <c r="C4" s="428">
        <v>1100000</v>
      </c>
      <c r="D4" s="428">
        <v>1120000</v>
      </c>
      <c r="E4" s="428">
        <v>4100000</v>
      </c>
      <c r="F4" s="428">
        <v>1050000</v>
      </c>
      <c r="G4" s="428">
        <v>8450000</v>
      </c>
      <c r="H4" s="428">
        <v>1340000</v>
      </c>
      <c r="I4" s="428">
        <v>1350000</v>
      </c>
      <c r="J4" s="428">
        <v>1800000</v>
      </c>
      <c r="K4" s="428">
        <v>5820000</v>
      </c>
      <c r="L4" s="428">
        <v>1260000</v>
      </c>
      <c r="M4" s="428">
        <v>1680000</v>
      </c>
      <c r="N4" s="428">
        <v>7240000</v>
      </c>
      <c r="O4" s="454">
        <f t="shared" si="0"/>
        <v>36310000</v>
      </c>
      <c r="P4" s="401"/>
    </row>
    <row r="5" spans="1:16" s="53" customFormat="1" ht="13.5" customHeight="1">
      <c r="A5" s="348" t="s">
        <v>6</v>
      </c>
      <c r="B5" s="455" t="s">
        <v>157</v>
      </c>
      <c r="C5" s="429">
        <v>1259000</v>
      </c>
      <c r="D5" s="429">
        <v>1260000</v>
      </c>
      <c r="E5" s="429">
        <v>1258000</v>
      </c>
      <c r="F5" s="429">
        <v>1256000</v>
      </c>
      <c r="G5" s="429">
        <v>1256000</v>
      </c>
      <c r="H5" s="429">
        <v>1279000</v>
      </c>
      <c r="I5" s="429">
        <v>1259000</v>
      </c>
      <c r="J5" s="429">
        <v>1359000</v>
      </c>
      <c r="K5" s="429">
        <v>1359000</v>
      </c>
      <c r="L5" s="429">
        <v>1359000</v>
      </c>
      <c r="M5" s="429">
        <v>1359000</v>
      </c>
      <c r="N5" s="429">
        <v>1074084</v>
      </c>
      <c r="O5" s="456">
        <f t="shared" si="0"/>
        <v>15337084</v>
      </c>
      <c r="P5" s="401"/>
    </row>
    <row r="6" spans="1:16" s="53" customFormat="1" ht="13.5" customHeight="1">
      <c r="A6" s="348" t="s">
        <v>7</v>
      </c>
      <c r="B6" s="453" t="s">
        <v>375</v>
      </c>
      <c r="C6" s="428"/>
      <c r="D6" s="428"/>
      <c r="E6" s="428"/>
      <c r="F6" s="428"/>
      <c r="G6" s="428">
        <v>345186</v>
      </c>
      <c r="H6" s="428"/>
      <c r="I6" s="428">
        <v>4826000</v>
      </c>
      <c r="J6" s="428"/>
      <c r="K6" s="428">
        <v>12162888</v>
      </c>
      <c r="L6" s="428">
        <v>9311640</v>
      </c>
      <c r="M6" s="428"/>
      <c r="N6" s="428"/>
      <c r="O6" s="454">
        <f t="shared" si="0"/>
        <v>26645714</v>
      </c>
      <c r="P6" s="401"/>
    </row>
    <row r="7" spans="1:16" s="53" customFormat="1" ht="13.5" customHeight="1">
      <c r="A7" s="348" t="s">
        <v>8</v>
      </c>
      <c r="B7" s="453" t="s">
        <v>250</v>
      </c>
      <c r="C7" s="428">
        <v>120000</v>
      </c>
      <c r="D7" s="450">
        <v>9565472</v>
      </c>
      <c r="E7" s="428">
        <v>330000</v>
      </c>
      <c r="F7" s="428">
        <v>350000</v>
      </c>
      <c r="G7" s="428">
        <v>280000</v>
      </c>
      <c r="H7" s="428">
        <v>350000</v>
      </c>
      <c r="I7" s="428">
        <v>330000</v>
      </c>
      <c r="J7" s="428">
        <v>440000</v>
      </c>
      <c r="K7" s="428">
        <v>1000000</v>
      </c>
      <c r="L7" s="428">
        <v>260000</v>
      </c>
      <c r="M7" s="428">
        <v>250000</v>
      </c>
      <c r="N7" s="428">
        <v>290000</v>
      </c>
      <c r="O7" s="454">
        <f t="shared" si="0"/>
        <v>13565472</v>
      </c>
      <c r="P7" s="401"/>
    </row>
    <row r="8" spans="1:16" s="53" customFormat="1" ht="13.5" customHeight="1">
      <c r="A8" s="348" t="s">
        <v>9</v>
      </c>
      <c r="B8" s="453" t="s">
        <v>138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54">
        <f t="shared" si="0"/>
        <v>0</v>
      </c>
      <c r="P8" s="401"/>
    </row>
    <row r="9" spans="1:16" s="53" customFormat="1" ht="13.5" customHeight="1">
      <c r="A9" s="348" t="s">
        <v>10</v>
      </c>
      <c r="B9" s="453" t="s">
        <v>379</v>
      </c>
      <c r="C9" s="428"/>
      <c r="D9" s="428"/>
      <c r="E9" s="428"/>
      <c r="F9" s="428"/>
      <c r="G9" s="428"/>
      <c r="H9" s="428"/>
      <c r="I9" s="428"/>
      <c r="J9" s="428"/>
      <c r="K9" s="428"/>
      <c r="L9" s="432"/>
      <c r="M9" s="428"/>
      <c r="N9" s="428"/>
      <c r="O9" s="454">
        <f t="shared" si="0"/>
        <v>0</v>
      </c>
      <c r="P9" s="401"/>
    </row>
    <row r="10" spans="1:16" s="53" customFormat="1" ht="13.5" customHeight="1">
      <c r="A10" s="348" t="s">
        <v>11</v>
      </c>
      <c r="B10" s="453" t="s">
        <v>159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54">
        <f t="shared" si="0"/>
        <v>0</v>
      </c>
      <c r="P10" s="401"/>
    </row>
    <row r="11" spans="1:16" s="53" customFormat="1" ht="13.5" customHeight="1" thickBot="1">
      <c r="A11" s="348" t="s">
        <v>12</v>
      </c>
      <c r="B11" s="457" t="s">
        <v>311</v>
      </c>
      <c r="C11" s="430">
        <v>20000</v>
      </c>
      <c r="D11" s="430">
        <v>20000</v>
      </c>
      <c r="E11" s="430">
        <v>25000</v>
      </c>
      <c r="F11" s="430"/>
      <c r="G11" s="430"/>
      <c r="H11" s="430"/>
      <c r="I11" s="430"/>
      <c r="J11" s="430"/>
      <c r="K11" s="430">
        <v>20000</v>
      </c>
      <c r="L11" s="430"/>
      <c r="M11" s="430">
        <v>15000</v>
      </c>
      <c r="N11" s="430"/>
      <c r="O11" s="458">
        <f t="shared" si="0"/>
        <v>100000</v>
      </c>
      <c r="P11" s="401"/>
    </row>
    <row r="12" spans="1:16" s="52" customFormat="1" ht="15.75" customHeight="1" thickBot="1">
      <c r="A12" s="109" t="s">
        <v>13</v>
      </c>
      <c r="B12" s="459" t="s">
        <v>215</v>
      </c>
      <c r="C12" s="460">
        <f aca="true" t="shared" si="1" ref="C12:N12">SUM(C3:C11)</f>
        <v>36569551</v>
      </c>
      <c r="D12" s="460">
        <f t="shared" si="1"/>
        <v>11965472</v>
      </c>
      <c r="E12" s="460">
        <f t="shared" si="1"/>
        <v>5713000</v>
      </c>
      <c r="F12" s="460">
        <f t="shared" si="1"/>
        <v>2656000</v>
      </c>
      <c r="G12" s="460">
        <f t="shared" si="1"/>
        <v>10331186</v>
      </c>
      <c r="H12" s="460">
        <f t="shared" si="1"/>
        <v>2969000</v>
      </c>
      <c r="I12" s="460">
        <f t="shared" si="1"/>
        <v>7765000</v>
      </c>
      <c r="J12" s="460">
        <f t="shared" si="1"/>
        <v>3599000</v>
      </c>
      <c r="K12" s="460">
        <f t="shared" si="1"/>
        <v>20361888</v>
      </c>
      <c r="L12" s="460">
        <f t="shared" si="1"/>
        <v>12190640</v>
      </c>
      <c r="M12" s="460">
        <f t="shared" si="1"/>
        <v>3304000</v>
      </c>
      <c r="N12" s="460">
        <f t="shared" si="1"/>
        <v>8604084</v>
      </c>
      <c r="O12" s="461">
        <f t="shared" si="0"/>
        <v>126028821</v>
      </c>
      <c r="P12" s="400"/>
    </row>
    <row r="13" spans="1:16" s="52" customFormat="1" ht="15" customHeight="1" thickBot="1">
      <c r="A13" s="109" t="s">
        <v>14</v>
      </c>
      <c r="B13" s="462" t="s">
        <v>73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4"/>
      <c r="P13" s="400"/>
    </row>
    <row r="14" spans="1:16" s="53" customFormat="1" ht="13.5" customHeight="1">
      <c r="A14" s="110" t="s">
        <v>15</v>
      </c>
      <c r="B14" s="455" t="s">
        <v>90</v>
      </c>
      <c r="C14" s="429">
        <v>1310000</v>
      </c>
      <c r="D14" s="429">
        <v>1405240</v>
      </c>
      <c r="E14" s="429">
        <v>1720000</v>
      </c>
      <c r="F14" s="429">
        <v>1720000</v>
      </c>
      <c r="G14" s="429">
        <v>1660000</v>
      </c>
      <c r="H14" s="429">
        <v>1660000</v>
      </c>
      <c r="I14" s="429">
        <v>1660000</v>
      </c>
      <c r="J14" s="429">
        <v>1684000</v>
      </c>
      <c r="K14" s="429">
        <v>1600000</v>
      </c>
      <c r="L14" s="429">
        <v>1350000</v>
      </c>
      <c r="M14" s="429">
        <v>1310000</v>
      </c>
      <c r="N14" s="429">
        <v>1200000</v>
      </c>
      <c r="O14" s="456">
        <f aca="true" t="shared" si="2" ref="O14:O24">SUM(C14:N14)</f>
        <v>18279240</v>
      </c>
      <c r="P14" s="401"/>
    </row>
    <row r="15" spans="1:16" s="53" customFormat="1" ht="13.5" customHeight="1">
      <c r="A15" s="108" t="s">
        <v>16</v>
      </c>
      <c r="B15" s="453" t="s">
        <v>131</v>
      </c>
      <c r="C15" s="428">
        <v>227000</v>
      </c>
      <c r="D15" s="428">
        <v>245000</v>
      </c>
      <c r="E15" s="428">
        <v>275000</v>
      </c>
      <c r="F15" s="428">
        <v>275000</v>
      </c>
      <c r="G15" s="428">
        <v>279000</v>
      </c>
      <c r="H15" s="428">
        <v>279000</v>
      </c>
      <c r="I15" s="428">
        <v>279000</v>
      </c>
      <c r="J15" s="428">
        <v>281000</v>
      </c>
      <c r="K15" s="428">
        <v>282349</v>
      </c>
      <c r="L15" s="428">
        <v>239688</v>
      </c>
      <c r="M15" s="428">
        <v>226000</v>
      </c>
      <c r="N15" s="428">
        <v>226137</v>
      </c>
      <c r="O15" s="454">
        <f t="shared" si="2"/>
        <v>3114174</v>
      </c>
      <c r="P15" s="401"/>
    </row>
    <row r="16" spans="1:16" s="53" customFormat="1" ht="13.5" customHeight="1">
      <c r="A16" s="108" t="s">
        <v>17</v>
      </c>
      <c r="B16" s="453" t="s">
        <v>75</v>
      </c>
      <c r="C16" s="428">
        <v>1380000</v>
      </c>
      <c r="D16" s="428">
        <v>1340000</v>
      </c>
      <c r="E16" s="428">
        <v>1230000</v>
      </c>
      <c r="F16" s="428">
        <v>1515000</v>
      </c>
      <c r="G16" s="428">
        <v>1430000</v>
      </c>
      <c r="H16" s="428">
        <v>1340000</v>
      </c>
      <c r="I16" s="428">
        <v>1350000</v>
      </c>
      <c r="J16" s="428">
        <v>1320000</v>
      </c>
      <c r="K16" s="428">
        <v>1334000</v>
      </c>
      <c r="L16" s="428">
        <v>1429000</v>
      </c>
      <c r="M16" s="428">
        <v>1328000</v>
      </c>
      <c r="N16" s="428">
        <v>1320000</v>
      </c>
      <c r="O16" s="454">
        <f t="shared" si="2"/>
        <v>16316000</v>
      </c>
      <c r="P16" s="401"/>
    </row>
    <row r="17" spans="1:16" s="53" customFormat="1" ht="13.5" customHeight="1">
      <c r="A17" s="108" t="s">
        <v>18</v>
      </c>
      <c r="B17" s="453" t="s">
        <v>378</v>
      </c>
      <c r="C17" s="428"/>
      <c r="D17" s="428"/>
      <c r="E17" s="428"/>
      <c r="F17" s="428"/>
      <c r="G17" s="428">
        <v>300000</v>
      </c>
      <c r="H17" s="428"/>
      <c r="I17" s="428">
        <v>4826000</v>
      </c>
      <c r="J17" s="428">
        <v>3000000</v>
      </c>
      <c r="K17" s="428">
        <v>12162888</v>
      </c>
      <c r="L17" s="428"/>
      <c r="M17" s="428">
        <v>9311640</v>
      </c>
      <c r="N17" s="428"/>
      <c r="O17" s="454">
        <f t="shared" si="2"/>
        <v>29600528</v>
      </c>
      <c r="P17" s="401"/>
    </row>
    <row r="18" spans="1:16" s="53" customFormat="1" ht="13.5" customHeight="1">
      <c r="A18" s="108" t="s">
        <v>19</v>
      </c>
      <c r="B18" s="453" t="s">
        <v>251</v>
      </c>
      <c r="C18" s="428">
        <v>50000</v>
      </c>
      <c r="D18" s="428">
        <v>35000</v>
      </c>
      <c r="E18" s="428">
        <v>35000</v>
      </c>
      <c r="F18" s="428">
        <v>35000</v>
      </c>
      <c r="G18" s="428">
        <v>35000</v>
      </c>
      <c r="H18" s="428">
        <v>120000</v>
      </c>
      <c r="I18" s="428">
        <v>120000</v>
      </c>
      <c r="J18" s="428">
        <v>50000</v>
      </c>
      <c r="K18" s="428">
        <v>35000</v>
      </c>
      <c r="L18" s="428">
        <v>120000</v>
      </c>
      <c r="M18" s="428">
        <v>115000</v>
      </c>
      <c r="N18" s="428">
        <v>5847466</v>
      </c>
      <c r="O18" s="454">
        <f t="shared" si="2"/>
        <v>6597466</v>
      </c>
      <c r="P18" s="401"/>
    </row>
    <row r="19" spans="1:16" s="53" customFormat="1" ht="13.5" customHeight="1">
      <c r="A19" s="108" t="s">
        <v>20</v>
      </c>
      <c r="B19" s="453" t="s">
        <v>37</v>
      </c>
      <c r="C19" s="428">
        <v>25000</v>
      </c>
      <c r="D19" s="428">
        <v>25000</v>
      </c>
      <c r="E19" s="428">
        <v>25000</v>
      </c>
      <c r="F19" s="428">
        <v>25000</v>
      </c>
      <c r="G19" s="428">
        <v>25000</v>
      </c>
      <c r="H19" s="428">
        <v>100000</v>
      </c>
      <c r="I19" s="428">
        <v>10000</v>
      </c>
      <c r="J19" s="428">
        <v>400000</v>
      </c>
      <c r="K19" s="428">
        <v>25000</v>
      </c>
      <c r="L19" s="428">
        <v>30000</v>
      </c>
      <c r="M19" s="428">
        <v>100000</v>
      </c>
      <c r="N19" s="428">
        <v>170000</v>
      </c>
      <c r="O19" s="454">
        <f t="shared" si="2"/>
        <v>960000</v>
      </c>
      <c r="P19" s="401"/>
    </row>
    <row r="20" spans="1:16" s="53" customFormat="1" ht="13.5" customHeight="1">
      <c r="A20" s="108" t="s">
        <v>21</v>
      </c>
      <c r="B20" s="453" t="s">
        <v>38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>
        <v>10221690</v>
      </c>
      <c r="O20" s="454">
        <f t="shared" si="2"/>
        <v>10221690</v>
      </c>
      <c r="P20" s="401"/>
    </row>
    <row r="21" spans="1:16" s="53" customFormat="1" ht="13.5" customHeight="1">
      <c r="A21" s="108" t="s">
        <v>22</v>
      </c>
      <c r="B21" s="453" t="s">
        <v>252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>
        <v>6769172</v>
      </c>
      <c r="O21" s="454">
        <f t="shared" si="2"/>
        <v>6769172</v>
      </c>
      <c r="P21" s="401"/>
    </row>
    <row r="22" spans="1:16" s="53" customFormat="1" ht="13.5" customHeight="1">
      <c r="A22" s="108" t="s">
        <v>23</v>
      </c>
      <c r="B22" s="453" t="s">
        <v>141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54">
        <f t="shared" si="2"/>
        <v>0</v>
      </c>
      <c r="P22" s="401"/>
    </row>
    <row r="23" spans="1:16" s="53" customFormat="1" ht="13.5" customHeight="1" thickBot="1">
      <c r="A23" s="108" t="s">
        <v>24</v>
      </c>
      <c r="B23" s="453" t="s">
        <v>320</v>
      </c>
      <c r="C23" s="428"/>
      <c r="D23" s="428"/>
      <c r="E23" s="428"/>
      <c r="F23" s="428">
        <v>30000</v>
      </c>
      <c r="G23" s="428"/>
      <c r="H23" s="428">
        <v>20000</v>
      </c>
      <c r="I23" s="428"/>
      <c r="J23" s="428"/>
      <c r="K23" s="428">
        <v>30000</v>
      </c>
      <c r="L23" s="428"/>
      <c r="M23" s="428">
        <v>20000</v>
      </c>
      <c r="N23" s="428"/>
      <c r="O23" s="454">
        <f t="shared" si="2"/>
        <v>100000</v>
      </c>
      <c r="P23" s="401"/>
    </row>
    <row r="24" spans="1:16" s="52" customFormat="1" ht="15.75" customHeight="1" thickBot="1">
      <c r="A24" s="111" t="s">
        <v>25</v>
      </c>
      <c r="B24" s="459" t="s">
        <v>216</v>
      </c>
      <c r="C24" s="460">
        <f aca="true" t="shared" si="3" ref="C24:N24">SUM(C14:C23)</f>
        <v>2992000</v>
      </c>
      <c r="D24" s="460">
        <f t="shared" si="3"/>
        <v>3050240</v>
      </c>
      <c r="E24" s="460">
        <f t="shared" si="3"/>
        <v>3285000</v>
      </c>
      <c r="F24" s="460">
        <f t="shared" si="3"/>
        <v>3600000</v>
      </c>
      <c r="G24" s="460">
        <f t="shared" si="3"/>
        <v>3729000</v>
      </c>
      <c r="H24" s="460">
        <f t="shared" si="3"/>
        <v>3519000</v>
      </c>
      <c r="I24" s="460">
        <f t="shared" si="3"/>
        <v>8245000</v>
      </c>
      <c r="J24" s="460">
        <f t="shared" si="3"/>
        <v>6735000</v>
      </c>
      <c r="K24" s="460">
        <f t="shared" si="3"/>
        <v>15469237</v>
      </c>
      <c r="L24" s="460">
        <f t="shared" si="3"/>
        <v>3168688</v>
      </c>
      <c r="M24" s="460">
        <f t="shared" si="3"/>
        <v>12410640</v>
      </c>
      <c r="N24" s="460">
        <f t="shared" si="3"/>
        <v>25754465</v>
      </c>
      <c r="O24" s="461">
        <f t="shared" si="2"/>
        <v>91958270</v>
      </c>
      <c r="P24" s="400"/>
    </row>
    <row r="25" spans="1:15" ht="15.75" thickBot="1">
      <c r="A25" s="349" t="s">
        <v>26</v>
      </c>
      <c r="B25" s="447" t="s">
        <v>257</v>
      </c>
      <c r="C25" s="448">
        <f aca="true" t="shared" si="4" ref="C25:O25">C12-C24</f>
        <v>33577551</v>
      </c>
      <c r="D25" s="448">
        <f t="shared" si="4"/>
        <v>8915232</v>
      </c>
      <c r="E25" s="448">
        <f t="shared" si="4"/>
        <v>2428000</v>
      </c>
      <c r="F25" s="448">
        <f t="shared" si="4"/>
        <v>-944000</v>
      </c>
      <c r="G25" s="448">
        <f t="shared" si="4"/>
        <v>6602186</v>
      </c>
      <c r="H25" s="448">
        <f t="shared" si="4"/>
        <v>-550000</v>
      </c>
      <c r="I25" s="448">
        <f t="shared" si="4"/>
        <v>-480000</v>
      </c>
      <c r="J25" s="448">
        <f t="shared" si="4"/>
        <v>-3136000</v>
      </c>
      <c r="K25" s="448">
        <f t="shared" si="4"/>
        <v>4892651</v>
      </c>
      <c r="L25" s="448">
        <f t="shared" si="4"/>
        <v>9021952</v>
      </c>
      <c r="M25" s="448">
        <f t="shared" si="4"/>
        <v>-9106640</v>
      </c>
      <c r="N25" s="448">
        <f t="shared" si="4"/>
        <v>-17150381</v>
      </c>
      <c r="O25" s="449">
        <f t="shared" si="4"/>
        <v>34070551</v>
      </c>
    </row>
    <row r="26" spans="1:15" ht="15.75" thickBot="1">
      <c r="A26" s="41"/>
      <c r="B26" s="465" t="s">
        <v>258</v>
      </c>
      <c r="C26" s="466"/>
      <c r="D26" s="467">
        <f>C25+D25</f>
        <v>42492783</v>
      </c>
      <c r="E26" s="467">
        <f aca="true" t="shared" si="5" ref="E26:N26">D26+E25</f>
        <v>44920783</v>
      </c>
      <c r="F26" s="467">
        <f t="shared" si="5"/>
        <v>43976783</v>
      </c>
      <c r="G26" s="467">
        <f t="shared" si="5"/>
        <v>50578969</v>
      </c>
      <c r="H26" s="467">
        <f t="shared" si="5"/>
        <v>50028969</v>
      </c>
      <c r="I26" s="467">
        <f t="shared" si="5"/>
        <v>49548969</v>
      </c>
      <c r="J26" s="467">
        <f t="shared" si="5"/>
        <v>46412969</v>
      </c>
      <c r="K26" s="467">
        <f t="shared" si="5"/>
        <v>51305620</v>
      </c>
      <c r="L26" s="467">
        <f t="shared" si="5"/>
        <v>60327572</v>
      </c>
      <c r="M26" s="467">
        <f t="shared" si="5"/>
        <v>51220932</v>
      </c>
      <c r="N26" s="467">
        <f t="shared" si="5"/>
        <v>34070551</v>
      </c>
      <c r="O26" s="468"/>
    </row>
    <row r="27" spans="2:15" ht="15"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7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2019. évre&amp;R&amp;"Times New Roman CE,Félkövér dőlt"&amp;12 14sz. melléklet&amp;"Times New Roman CE,Normál"&amp;10
F&amp;"Times New Roman CE,Félkövér dőlt"orintban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" t="s">
        <v>448</v>
      </c>
      <c r="B1" s="42"/>
      <c r="C1" s="42"/>
      <c r="D1" s="42"/>
    </row>
    <row r="2" spans="1:4" s="43" customFormat="1" ht="27.75" customHeight="1" thickBot="1">
      <c r="A2" s="51"/>
      <c r="B2" s="51"/>
      <c r="C2" s="51"/>
      <c r="D2" s="51"/>
    </row>
    <row r="3" spans="1:4" s="48" customFormat="1" ht="24" customHeight="1">
      <c r="A3" s="474" t="s">
        <v>40</v>
      </c>
      <c r="B3" s="474" t="s">
        <v>164</v>
      </c>
      <c r="C3" s="474" t="s">
        <v>169</v>
      </c>
      <c r="D3" s="474" t="s">
        <v>165</v>
      </c>
    </row>
    <row r="4" spans="1:4" s="44" customFormat="1" ht="16.5" customHeight="1">
      <c r="A4" s="475"/>
      <c r="B4" s="475"/>
      <c r="C4" s="475"/>
      <c r="D4" s="475"/>
    </row>
    <row r="5" spans="1:4" s="46" customFormat="1" ht="13.5" customHeight="1" thickBot="1">
      <c r="A5" s="475"/>
      <c r="B5" s="476"/>
      <c r="C5" s="476"/>
      <c r="D5" s="476"/>
    </row>
    <row r="6" spans="1:4" s="44" customFormat="1" ht="16.5" customHeight="1" thickBot="1">
      <c r="A6" s="476"/>
      <c r="B6" s="49" t="s">
        <v>42</v>
      </c>
      <c r="C6" s="50" t="s">
        <v>41</v>
      </c>
      <c r="D6" s="50" t="s">
        <v>43</v>
      </c>
    </row>
    <row r="7" spans="1:4" s="47" customFormat="1" ht="13.5" thickBot="1">
      <c r="A7" s="112">
        <v>1</v>
      </c>
      <c r="B7" s="113">
        <v>2</v>
      </c>
      <c r="C7" s="113">
        <v>3</v>
      </c>
      <c r="D7" s="113">
        <v>4</v>
      </c>
    </row>
    <row r="8" spans="1:4" ht="20.25" customHeight="1">
      <c r="A8" s="57" t="s">
        <v>324</v>
      </c>
      <c r="B8" s="60"/>
      <c r="C8" s="60"/>
      <c r="D8" s="250"/>
    </row>
    <row r="9" spans="1:4" ht="15">
      <c r="A9" s="58" t="s">
        <v>325</v>
      </c>
      <c r="B9" s="61"/>
      <c r="C9" s="61"/>
      <c r="D9" s="250">
        <v>6728640</v>
      </c>
    </row>
    <row r="10" spans="1:4" ht="15">
      <c r="A10" s="58" t="s">
        <v>326</v>
      </c>
      <c r="B10" s="61">
        <v>22300</v>
      </c>
      <c r="C10" s="61"/>
      <c r="D10" s="250">
        <v>2368260</v>
      </c>
    </row>
    <row r="11" spans="1:4" ht="15">
      <c r="A11" s="58" t="s">
        <v>327</v>
      </c>
      <c r="B11" s="61"/>
      <c r="C11" s="61"/>
      <c r="D11" s="250">
        <v>2912000</v>
      </c>
    </row>
    <row r="12" spans="1:4" ht="15">
      <c r="A12" s="58" t="s">
        <v>328</v>
      </c>
      <c r="B12" s="61"/>
      <c r="C12" s="61"/>
      <c r="D12" s="250">
        <v>100000</v>
      </c>
    </row>
    <row r="13" spans="1:4" ht="15">
      <c r="A13" s="58" t="s">
        <v>329</v>
      </c>
      <c r="B13" s="61"/>
      <c r="C13" s="61"/>
      <c r="D13" s="250">
        <v>1348380</v>
      </c>
    </row>
    <row r="14" spans="1:4" ht="15">
      <c r="A14" s="58" t="s">
        <v>230</v>
      </c>
      <c r="B14" s="61">
        <v>2550</v>
      </c>
      <c r="C14" s="61">
        <v>24</v>
      </c>
      <c r="D14" s="250">
        <v>61200</v>
      </c>
    </row>
    <row r="15" spans="1:4" ht="15">
      <c r="A15" s="58" t="s">
        <v>412</v>
      </c>
      <c r="B15" s="61">
        <v>2700</v>
      </c>
      <c r="C15" s="61"/>
      <c r="D15" s="250">
        <v>5000000</v>
      </c>
    </row>
    <row r="16" spans="1:4" ht="15">
      <c r="A16" s="58" t="s">
        <v>330</v>
      </c>
      <c r="B16" s="61">
        <v>1140</v>
      </c>
      <c r="C16" s="61">
        <v>715</v>
      </c>
      <c r="D16" s="250">
        <v>1800000</v>
      </c>
    </row>
    <row r="17" spans="1:4" ht="15">
      <c r="A17" s="58" t="s">
        <v>414</v>
      </c>
      <c r="B17" s="61"/>
      <c r="C17" s="61"/>
      <c r="D17" s="250">
        <v>3124316</v>
      </c>
    </row>
    <row r="18" spans="1:4" ht="15">
      <c r="A18" s="58" t="s">
        <v>305</v>
      </c>
      <c r="B18" s="61">
        <v>55360</v>
      </c>
      <c r="C18" s="61">
        <v>9</v>
      </c>
      <c r="D18" s="250">
        <v>498240</v>
      </c>
    </row>
    <row r="19" spans="1:4" ht="15">
      <c r="A19" s="58" t="s">
        <v>337</v>
      </c>
      <c r="B19" s="61">
        <v>3100000</v>
      </c>
      <c r="C19" s="61">
        <v>12</v>
      </c>
      <c r="D19" s="250">
        <v>3100000</v>
      </c>
    </row>
    <row r="20" spans="1:4" ht="15">
      <c r="A20" s="58" t="s">
        <v>373</v>
      </c>
      <c r="B20" s="61">
        <v>485</v>
      </c>
      <c r="C20" s="61">
        <v>488</v>
      </c>
      <c r="D20" s="250">
        <v>223100</v>
      </c>
    </row>
    <row r="21" spans="1:4" ht="15">
      <c r="A21" s="58" t="s">
        <v>413</v>
      </c>
      <c r="B21" s="61"/>
      <c r="C21" s="61"/>
      <c r="D21" s="250">
        <v>280100</v>
      </c>
    </row>
    <row r="22" spans="1:4" ht="15">
      <c r="A22" s="58" t="s">
        <v>376</v>
      </c>
      <c r="B22" s="61"/>
      <c r="C22" s="61"/>
      <c r="D22" s="250">
        <v>-5478512</v>
      </c>
    </row>
    <row r="23" spans="1:4" ht="15">
      <c r="A23" s="58" t="s">
        <v>449</v>
      </c>
      <c r="B23" s="61"/>
      <c r="C23" s="61"/>
      <c r="D23" s="250">
        <f>B23*C23/1000</f>
        <v>0</v>
      </c>
    </row>
    <row r="24" spans="1:4" ht="15.75" thickBot="1">
      <c r="A24" s="59"/>
      <c r="B24" s="62"/>
      <c r="C24" s="62"/>
      <c r="D24" s="250">
        <f>B24*C24/1000</f>
        <v>0</v>
      </c>
    </row>
    <row r="25" spans="1:4" s="54" customFormat="1" ht="19.5" customHeight="1" thickBot="1">
      <c r="A25" s="264" t="s">
        <v>44</v>
      </c>
      <c r="B25" s="345"/>
      <c r="C25" s="345"/>
      <c r="D25" s="251">
        <v>15337084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="160" zoomScaleNormal="160" zoomScalePageLayoutView="0" workbookViewId="0" topLeftCell="A67">
      <selection activeCell="C68" sqref="C68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231</v>
      </c>
    </row>
    <row r="2" spans="1:4" s="21" customFormat="1" ht="15">
      <c r="A2" s="146" t="s">
        <v>45</v>
      </c>
      <c r="B2" s="147"/>
      <c r="C2" s="148" t="s">
        <v>306</v>
      </c>
      <c r="D2" s="149" t="s">
        <v>46</v>
      </c>
    </row>
    <row r="3" spans="1:4" s="21" customFormat="1" ht="15.75" thickBot="1">
      <c r="A3" s="150" t="s">
        <v>47</v>
      </c>
      <c r="B3" s="151"/>
      <c r="C3" s="152" t="s">
        <v>232</v>
      </c>
      <c r="D3" s="153" t="s">
        <v>48</v>
      </c>
    </row>
    <row r="4" spans="1:4" s="22" customFormat="1" ht="21" customHeight="1" thickBot="1">
      <c r="A4" s="72"/>
      <c r="B4" s="72"/>
      <c r="C4" s="72"/>
      <c r="D4" s="115" t="s">
        <v>428</v>
      </c>
    </row>
    <row r="5" spans="1:4" ht="39">
      <c r="A5" s="73" t="s">
        <v>49</v>
      </c>
      <c r="B5" s="74" t="s">
        <v>50</v>
      </c>
      <c r="C5" s="477" t="s">
        <v>51</v>
      </c>
      <c r="D5" s="479" t="s">
        <v>52</v>
      </c>
    </row>
    <row r="6" spans="1:4" ht="13.5" thickBot="1">
      <c r="A6" s="145" t="s">
        <v>53</v>
      </c>
      <c r="B6" s="75"/>
      <c r="C6" s="478"/>
      <c r="D6" s="480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19" customFormat="1" ht="15.75" customHeight="1" thickBot="1">
      <c r="A8" s="76"/>
      <c r="B8" s="77"/>
      <c r="C8" s="155" t="s">
        <v>54</v>
      </c>
      <c r="D8" s="78"/>
    </row>
    <row r="9" spans="1:4" s="23" customFormat="1" ht="13.5" customHeight="1" thickBot="1">
      <c r="A9" s="118">
        <v>1</v>
      </c>
      <c r="B9" s="406" t="s">
        <v>199</v>
      </c>
      <c r="C9" s="124" t="s">
        <v>404</v>
      </c>
      <c r="D9" s="120">
        <f>SUM(D10:D15)</f>
        <v>2460000</v>
      </c>
    </row>
    <row r="10" spans="1:4" s="4" customFormat="1" ht="13.5" customHeight="1">
      <c r="A10" s="79"/>
      <c r="B10" s="80">
        <v>1</v>
      </c>
      <c r="C10" s="125" t="s">
        <v>404</v>
      </c>
      <c r="D10" s="81">
        <v>2460000</v>
      </c>
    </row>
    <row r="11" spans="1:4" s="4" customFormat="1" ht="13.5" customHeight="1">
      <c r="A11" s="79"/>
      <c r="B11" s="80">
        <v>2</v>
      </c>
      <c r="C11" s="125" t="s">
        <v>57</v>
      </c>
      <c r="D11" s="81"/>
    </row>
    <row r="12" spans="1:4" s="4" customFormat="1" ht="13.5" customHeight="1">
      <c r="A12" s="79"/>
      <c r="B12" s="80">
        <v>3</v>
      </c>
      <c r="C12" s="125" t="s">
        <v>84</v>
      </c>
      <c r="D12" s="81"/>
    </row>
    <row r="13" spans="1:4" s="4" customFormat="1" ht="13.5" customHeight="1">
      <c r="A13" s="79"/>
      <c r="B13" s="80">
        <v>4</v>
      </c>
      <c r="C13" s="125" t="s">
        <v>58</v>
      </c>
      <c r="D13" s="81"/>
    </row>
    <row r="14" spans="1:4" s="4" customFormat="1" ht="13.5" customHeight="1">
      <c r="A14" s="79"/>
      <c r="B14" s="80">
        <v>5</v>
      </c>
      <c r="C14" s="125" t="s">
        <v>166</v>
      </c>
      <c r="D14" s="81"/>
    </row>
    <row r="15" spans="1:4" s="4" customFormat="1" ht="13.5" customHeight="1" thickBot="1">
      <c r="A15" s="79"/>
      <c r="B15" s="80">
        <v>6</v>
      </c>
      <c r="C15" s="125" t="s">
        <v>59</v>
      </c>
      <c r="D15" s="81"/>
    </row>
    <row r="16" spans="1:4" s="23" customFormat="1" ht="13.5" customHeight="1" thickBot="1">
      <c r="A16" s="118"/>
      <c r="B16" s="406" t="s">
        <v>200</v>
      </c>
      <c r="C16" s="124" t="s">
        <v>400</v>
      </c>
      <c r="D16" s="121">
        <f>SUM(D17:D20)</f>
        <v>33850000</v>
      </c>
    </row>
    <row r="17" spans="1:4" s="23" customFormat="1" ht="13.5" customHeight="1">
      <c r="A17" s="65"/>
      <c r="B17" s="67">
        <v>1</v>
      </c>
      <c r="C17" s="126" t="s">
        <v>139</v>
      </c>
      <c r="D17" s="68"/>
    </row>
    <row r="18" spans="1:4" s="23" customFormat="1" ht="13.5" customHeight="1">
      <c r="A18" s="82"/>
      <c r="B18" s="83">
        <v>2</v>
      </c>
      <c r="C18" s="127" t="s">
        <v>400</v>
      </c>
      <c r="D18" s="327">
        <v>33850000</v>
      </c>
    </row>
    <row r="19" spans="1:4" s="4" customFormat="1" ht="13.5" customHeight="1">
      <c r="A19" s="79"/>
      <c r="B19" s="80">
        <v>3</v>
      </c>
      <c r="C19" s="125" t="s">
        <v>60</v>
      </c>
      <c r="D19" s="81"/>
    </row>
    <row r="20" spans="1:4" s="4" customFormat="1" ht="13.5" customHeight="1" thickBot="1">
      <c r="A20" s="79"/>
      <c r="B20" s="80">
        <v>4</v>
      </c>
      <c r="C20" s="125" t="s">
        <v>233</v>
      </c>
      <c r="D20" s="81"/>
    </row>
    <row r="21" spans="1:4" s="23" customFormat="1" ht="13.5" customHeight="1" thickBot="1">
      <c r="A21" s="118">
        <v>2</v>
      </c>
      <c r="B21" s="119"/>
      <c r="C21" s="124" t="s">
        <v>375</v>
      </c>
      <c r="D21" s="121">
        <f>SUM(D22:D24)</f>
        <v>0</v>
      </c>
    </row>
    <row r="22" spans="1:4" s="4" customFormat="1" ht="13.5" customHeight="1">
      <c r="A22" s="79"/>
      <c r="B22" s="80">
        <v>1</v>
      </c>
      <c r="C22" s="125" t="s">
        <v>411</v>
      </c>
      <c r="D22" s="81"/>
    </row>
    <row r="23" spans="1:4" s="4" customFormat="1" ht="13.5" customHeight="1">
      <c r="A23" s="79"/>
      <c r="B23" s="80">
        <v>2</v>
      </c>
      <c r="C23" s="125" t="s">
        <v>137</v>
      </c>
      <c r="D23" s="81"/>
    </row>
    <row r="24" spans="1:4" s="4" customFormat="1" ht="13.5" customHeight="1" thickBot="1">
      <c r="A24" s="79"/>
      <c r="B24" s="80">
        <v>3</v>
      </c>
      <c r="C24" s="125" t="s">
        <v>63</v>
      </c>
      <c r="D24" s="81"/>
    </row>
    <row r="25" spans="1:4" s="23" customFormat="1" ht="14.25" customHeight="1" thickBot="1">
      <c r="A25" s="118">
        <v>3</v>
      </c>
      <c r="B25" s="119"/>
      <c r="C25" s="124" t="s">
        <v>147</v>
      </c>
      <c r="D25" s="121">
        <f>SUM(D26:D35)</f>
        <v>15337084</v>
      </c>
    </row>
    <row r="26" spans="1:4" s="4" customFormat="1" ht="13.5" customHeight="1">
      <c r="A26" s="79"/>
      <c r="B26" s="80">
        <v>1</v>
      </c>
      <c r="C26" s="125" t="s">
        <v>399</v>
      </c>
      <c r="D26" s="81">
        <v>15337084</v>
      </c>
    </row>
    <row r="27" spans="1:4" s="4" customFormat="1" ht="13.5" customHeight="1">
      <c r="A27" s="79"/>
      <c r="B27" s="80">
        <v>2</v>
      </c>
      <c r="C27" s="125" t="s">
        <v>64</v>
      </c>
      <c r="D27" s="81"/>
    </row>
    <row r="28" spans="1:4" s="4" customFormat="1" ht="13.5" customHeight="1">
      <c r="A28" s="79"/>
      <c r="B28" s="80">
        <v>3</v>
      </c>
      <c r="C28" s="125" t="s">
        <v>148</v>
      </c>
      <c r="D28" s="81"/>
    </row>
    <row r="29" spans="1:4" s="4" customFormat="1" ht="13.5" customHeight="1">
      <c r="A29" s="79"/>
      <c r="B29" s="80">
        <v>4</v>
      </c>
      <c r="C29" s="125" t="s">
        <v>65</v>
      </c>
      <c r="D29" s="81"/>
    </row>
    <row r="30" spans="1:4" s="4" customFormat="1" ht="13.5" customHeight="1">
      <c r="A30" s="79"/>
      <c r="B30" s="80">
        <v>5</v>
      </c>
      <c r="C30" s="125" t="s">
        <v>220</v>
      </c>
      <c r="D30" s="81"/>
    </row>
    <row r="31" spans="1:4" s="4" customFormat="1" ht="13.5" customHeight="1">
      <c r="A31" s="79"/>
      <c r="B31" s="80">
        <v>6</v>
      </c>
      <c r="C31" s="125" t="s">
        <v>66</v>
      </c>
      <c r="D31" s="81"/>
    </row>
    <row r="32" spans="1:4" s="4" customFormat="1" ht="13.5" customHeight="1">
      <c r="A32" s="79"/>
      <c r="B32" s="80">
        <v>7</v>
      </c>
      <c r="C32" s="125" t="s">
        <v>67</v>
      </c>
      <c r="D32" s="81"/>
    </row>
    <row r="33" spans="1:4" s="4" customFormat="1" ht="13.5" customHeight="1">
      <c r="A33" s="79"/>
      <c r="B33" s="80">
        <v>8</v>
      </c>
      <c r="C33" s="125" t="s">
        <v>68</v>
      </c>
      <c r="D33" s="81"/>
    </row>
    <row r="34" spans="1:4" s="4" customFormat="1" ht="13.5" customHeight="1">
      <c r="A34" s="79"/>
      <c r="B34" s="80">
        <v>9</v>
      </c>
      <c r="C34" s="125" t="s">
        <v>69</v>
      </c>
      <c r="D34" s="81"/>
    </row>
    <row r="35" spans="1:4" s="4" customFormat="1" ht="13.5" customHeight="1" thickBot="1">
      <c r="A35" s="132"/>
      <c r="B35" s="133">
        <v>10</v>
      </c>
      <c r="C35" s="135" t="s">
        <v>70</v>
      </c>
      <c r="D35" s="134"/>
    </row>
    <row r="36" spans="1:4" s="4" customFormat="1" ht="13.5" customHeight="1" thickBot="1">
      <c r="A36" s="118">
        <v>4</v>
      </c>
      <c r="B36" s="119"/>
      <c r="C36" s="124" t="s">
        <v>234</v>
      </c>
      <c r="D36" s="121">
        <f>SUM(D37:D42)</f>
        <v>40211186</v>
      </c>
    </row>
    <row r="37" spans="1:4" s="4" customFormat="1" ht="13.5" customHeight="1">
      <c r="A37" s="84"/>
      <c r="B37" s="85">
        <v>1</v>
      </c>
      <c r="C37" s="144" t="s">
        <v>235</v>
      </c>
      <c r="D37" s="86"/>
    </row>
    <row r="38" spans="1:4" s="4" customFormat="1" ht="13.5" customHeight="1">
      <c r="A38" s="79"/>
      <c r="B38" s="80">
        <v>2</v>
      </c>
      <c r="C38" s="125" t="s">
        <v>236</v>
      </c>
      <c r="D38" s="81"/>
    </row>
    <row r="39" spans="1:4" s="4" customFormat="1" ht="13.5" customHeight="1">
      <c r="A39" s="79"/>
      <c r="B39" s="80">
        <v>3</v>
      </c>
      <c r="C39" s="125" t="s">
        <v>401</v>
      </c>
      <c r="D39" s="81">
        <v>3000000</v>
      </c>
    </row>
    <row r="40" spans="1:4" s="4" customFormat="1" ht="13.5" customHeight="1">
      <c r="A40" s="79"/>
      <c r="B40" s="80">
        <v>4</v>
      </c>
      <c r="C40" s="125" t="s">
        <v>237</v>
      </c>
      <c r="D40" s="81"/>
    </row>
    <row r="41" spans="1:4" s="4" customFormat="1" ht="13.5" customHeight="1">
      <c r="A41" s="79"/>
      <c r="B41" s="80">
        <v>5</v>
      </c>
      <c r="C41" s="125" t="s">
        <v>332</v>
      </c>
      <c r="D41" s="81">
        <v>10565472</v>
      </c>
    </row>
    <row r="42" spans="1:4" s="4" customFormat="1" ht="13.5" customHeight="1">
      <c r="A42" s="79"/>
      <c r="B42" s="80">
        <v>6</v>
      </c>
      <c r="C42" s="125" t="s">
        <v>402</v>
      </c>
      <c r="D42" s="81">
        <v>26645714</v>
      </c>
    </row>
    <row r="43" spans="1:4" s="4" customFormat="1" ht="13.5" customHeight="1" thickBot="1">
      <c r="A43" s="407">
        <v>5</v>
      </c>
      <c r="B43" s="408"/>
      <c r="C43" s="409" t="s">
        <v>296</v>
      </c>
      <c r="D43" s="410">
        <v>100000</v>
      </c>
    </row>
    <row r="44" spans="1:4" s="23" customFormat="1" ht="13.5" customHeight="1" thickBot="1">
      <c r="A44" s="118">
        <v>6</v>
      </c>
      <c r="B44" s="119"/>
      <c r="C44" s="124" t="s">
        <v>138</v>
      </c>
      <c r="D44" s="121"/>
    </row>
    <row r="45" spans="1:4" s="4" customFormat="1" ht="13.5" customHeight="1">
      <c r="A45" s="79"/>
      <c r="B45" s="80">
        <v>1</v>
      </c>
      <c r="C45" s="125" t="s">
        <v>132</v>
      </c>
      <c r="D45" s="81">
        <v>100000</v>
      </c>
    </row>
    <row r="46" spans="1:4" s="4" customFormat="1" ht="13.5" customHeight="1" thickBot="1">
      <c r="A46" s="79"/>
      <c r="B46" s="80">
        <v>2</v>
      </c>
      <c r="C46" s="125" t="s">
        <v>133</v>
      </c>
      <c r="D46" s="81"/>
    </row>
    <row r="47" spans="1:4" s="4" customFormat="1" ht="13.5" customHeight="1" thickBot="1">
      <c r="A47" s="118">
        <v>7</v>
      </c>
      <c r="B47" s="119"/>
      <c r="C47" s="128" t="s">
        <v>72</v>
      </c>
      <c r="D47" s="120">
        <f>D48+D49</f>
        <v>0</v>
      </c>
    </row>
    <row r="48" spans="1:4" s="4" customFormat="1" ht="13.5" customHeight="1">
      <c r="A48" s="66"/>
      <c r="B48" s="67">
        <v>1</v>
      </c>
      <c r="C48" s="129" t="s">
        <v>382</v>
      </c>
      <c r="D48" s="68"/>
    </row>
    <row r="49" spans="1:4" s="4" customFormat="1" ht="13.5" customHeight="1" thickBot="1">
      <c r="A49" s="84"/>
      <c r="B49" s="85">
        <v>2</v>
      </c>
      <c r="C49" s="130" t="s">
        <v>142</v>
      </c>
      <c r="D49" s="86"/>
    </row>
    <row r="50" spans="1:4" s="4" customFormat="1" ht="14.25" thickBot="1">
      <c r="A50" s="265"/>
      <c r="B50" s="266"/>
      <c r="C50" s="131" t="s">
        <v>381</v>
      </c>
      <c r="D50" s="225">
        <f>D9+D16+D21+D25+D36+D43+D44+D47</f>
        <v>91958270</v>
      </c>
    </row>
    <row r="51" spans="1:4" ht="12.75">
      <c r="A51" s="87"/>
      <c r="B51" s="88"/>
      <c r="C51" s="88"/>
      <c r="D51" s="88"/>
    </row>
    <row r="52" spans="1:4" ht="13.5" thickBot="1">
      <c r="A52" s="87"/>
      <c r="B52" s="88"/>
      <c r="C52" s="88"/>
      <c r="D52" s="88"/>
    </row>
    <row r="53" spans="1:4" s="19" customFormat="1" ht="16.5" customHeight="1" thickBot="1">
      <c r="A53" s="89"/>
      <c r="B53" s="90"/>
      <c r="C53" s="154" t="s">
        <v>73</v>
      </c>
      <c r="D53" s="91"/>
    </row>
    <row r="54" spans="1:4" s="24" customFormat="1" ht="15" customHeight="1" thickBot="1">
      <c r="A54" s="118">
        <v>1</v>
      </c>
      <c r="B54" s="119"/>
      <c r="C54" s="124" t="s">
        <v>74</v>
      </c>
      <c r="D54" s="121">
        <f>SUM(D55:D61)</f>
        <v>45266880</v>
      </c>
    </row>
    <row r="55" spans="1:4" ht="15" customHeight="1">
      <c r="A55" s="79"/>
      <c r="B55" s="80">
        <v>1</v>
      </c>
      <c r="C55" s="125" t="s">
        <v>403</v>
      </c>
      <c r="D55" s="81">
        <v>18279240</v>
      </c>
    </row>
    <row r="56" spans="1:4" ht="15" customHeight="1">
      <c r="A56" s="79"/>
      <c r="B56" s="80">
        <v>2</v>
      </c>
      <c r="C56" s="125" t="s">
        <v>405</v>
      </c>
      <c r="D56" s="81">
        <v>3114174</v>
      </c>
    </row>
    <row r="57" spans="1:4" ht="15" customHeight="1">
      <c r="A57" s="79"/>
      <c r="B57" s="80">
        <v>3</v>
      </c>
      <c r="C57" s="125" t="s">
        <v>385</v>
      </c>
      <c r="D57" s="81">
        <v>16316000</v>
      </c>
    </row>
    <row r="58" spans="1:4" ht="15" customHeight="1">
      <c r="A58" s="79"/>
      <c r="B58" s="80">
        <v>4</v>
      </c>
      <c r="C58" s="143" t="s">
        <v>406</v>
      </c>
      <c r="D58" s="81">
        <v>960000</v>
      </c>
    </row>
    <row r="59" spans="1:4" ht="15" customHeight="1">
      <c r="A59" s="79"/>
      <c r="B59" s="80">
        <v>5</v>
      </c>
      <c r="C59" s="125" t="s">
        <v>407</v>
      </c>
      <c r="D59" s="81">
        <v>6597466</v>
      </c>
    </row>
    <row r="60" spans="1:4" ht="15" customHeight="1">
      <c r="A60" s="79"/>
      <c r="B60" s="80">
        <v>6</v>
      </c>
      <c r="C60" s="125"/>
      <c r="D60" s="81"/>
    </row>
    <row r="61" spans="1:4" ht="15" customHeight="1" thickBot="1">
      <c r="A61" s="79"/>
      <c r="B61" s="80">
        <v>7</v>
      </c>
      <c r="C61" s="125"/>
      <c r="D61" s="81"/>
    </row>
    <row r="62" spans="1:4" s="24" customFormat="1" ht="15" customHeight="1" thickBot="1">
      <c r="A62" s="118">
        <v>2</v>
      </c>
      <c r="B62" s="119"/>
      <c r="C62" s="124" t="s">
        <v>78</v>
      </c>
      <c r="D62" s="121">
        <f>SUM(D63:D65)</f>
        <v>29600528</v>
      </c>
    </row>
    <row r="63" spans="1:4" ht="15" customHeight="1">
      <c r="A63" s="79"/>
      <c r="B63" s="80">
        <v>1</v>
      </c>
      <c r="C63" s="125" t="s">
        <v>410</v>
      </c>
      <c r="D63" s="81">
        <v>15162888</v>
      </c>
    </row>
    <row r="64" spans="1:4" ht="15" customHeight="1">
      <c r="A64" s="79"/>
      <c r="B64" s="80">
        <v>2</v>
      </c>
      <c r="C64" s="125" t="s">
        <v>163</v>
      </c>
      <c r="D64" s="81">
        <v>14437640</v>
      </c>
    </row>
    <row r="65" spans="1:4" ht="15" customHeight="1" thickBot="1">
      <c r="A65" s="79"/>
      <c r="B65" s="80">
        <v>3</v>
      </c>
      <c r="C65" s="125" t="s">
        <v>79</v>
      </c>
      <c r="D65" s="81"/>
    </row>
    <row r="66" spans="1:4" s="24" customFormat="1" ht="15" customHeight="1" thickBot="1">
      <c r="A66" s="118">
        <v>3</v>
      </c>
      <c r="B66" s="119"/>
      <c r="C66" s="124" t="s">
        <v>38</v>
      </c>
      <c r="D66" s="121">
        <f>SUM(D67:D69)</f>
        <v>16990862</v>
      </c>
    </row>
    <row r="67" spans="1:4" ht="15" customHeight="1">
      <c r="A67" s="79"/>
      <c r="B67" s="80">
        <v>1</v>
      </c>
      <c r="C67" s="125" t="s">
        <v>408</v>
      </c>
      <c r="D67" s="81">
        <v>10221690</v>
      </c>
    </row>
    <row r="68" spans="1:4" ht="15" customHeight="1">
      <c r="A68" s="132"/>
      <c r="B68" s="133">
        <v>2</v>
      </c>
      <c r="C68" s="135" t="s">
        <v>416</v>
      </c>
      <c r="D68" s="134">
        <v>6769172</v>
      </c>
    </row>
    <row r="69" spans="1:4" ht="15" customHeight="1" thickBot="1">
      <c r="A69" s="132"/>
      <c r="B69" s="133">
        <v>3</v>
      </c>
      <c r="C69" s="135" t="s">
        <v>213</v>
      </c>
      <c r="D69" s="134"/>
    </row>
    <row r="70" spans="1:4" ht="15" customHeight="1" thickBot="1">
      <c r="A70" s="118">
        <v>4</v>
      </c>
      <c r="B70" s="119"/>
      <c r="C70" s="124" t="s">
        <v>160</v>
      </c>
      <c r="D70" s="411"/>
    </row>
    <row r="71" spans="1:4" ht="15" customHeight="1" thickBot="1">
      <c r="A71" s="118">
        <v>5</v>
      </c>
      <c r="B71" s="119"/>
      <c r="C71" s="124" t="s">
        <v>81</v>
      </c>
      <c r="D71" s="411"/>
    </row>
    <row r="72" spans="1:4" ht="15" customHeight="1" thickBot="1">
      <c r="A72" s="118">
        <v>6</v>
      </c>
      <c r="B72" s="119"/>
      <c r="C72" s="124" t="s">
        <v>295</v>
      </c>
      <c r="D72" s="411"/>
    </row>
    <row r="73" spans="1:4" s="24" customFormat="1" ht="15" customHeight="1" thickBot="1">
      <c r="A73" s="118">
        <v>7</v>
      </c>
      <c r="B73" s="119"/>
      <c r="C73" s="124" t="s">
        <v>141</v>
      </c>
      <c r="D73" s="121">
        <v>100000</v>
      </c>
    </row>
    <row r="74" spans="1:4" ht="15" customHeight="1">
      <c r="A74" s="79"/>
      <c r="B74" s="80">
        <v>1</v>
      </c>
      <c r="C74" s="125" t="s">
        <v>409</v>
      </c>
      <c r="D74" s="81">
        <v>100000</v>
      </c>
    </row>
    <row r="75" spans="1:4" ht="15" customHeight="1">
      <c r="A75" s="79"/>
      <c r="B75" s="80">
        <v>2</v>
      </c>
      <c r="C75" s="125" t="s">
        <v>135</v>
      </c>
      <c r="D75" s="81"/>
    </row>
    <row r="76" spans="1:4" ht="15" customHeight="1">
      <c r="A76" s="330">
        <v>8</v>
      </c>
      <c r="B76" s="331"/>
      <c r="C76" s="332" t="s">
        <v>175</v>
      </c>
      <c r="D76" s="334">
        <f>D77+D78</f>
        <v>0</v>
      </c>
    </row>
    <row r="77" spans="1:4" ht="15" customHeight="1">
      <c r="A77" s="79"/>
      <c r="B77" s="80">
        <v>1</v>
      </c>
      <c r="C77" s="125" t="s">
        <v>214</v>
      </c>
      <c r="D77" s="81"/>
    </row>
    <row r="78" spans="1:4" s="24" customFormat="1" ht="13.5" thickBot="1">
      <c r="A78" s="328"/>
      <c r="B78" s="329">
        <v>2</v>
      </c>
      <c r="C78" s="333" t="s">
        <v>297</v>
      </c>
      <c r="D78" s="217"/>
    </row>
    <row r="79" spans="1:4" ht="19.5" customHeight="1" thickBot="1">
      <c r="A79" s="252"/>
      <c r="B79" s="253"/>
      <c r="C79" s="254" t="s">
        <v>380</v>
      </c>
      <c r="D79" s="239">
        <f>D54+D62+D66+D70+D71+D72+D73+D76</f>
        <v>91958270</v>
      </c>
    </row>
    <row r="80" spans="1:4" ht="13.5" thickBot="1">
      <c r="A80" s="87"/>
      <c r="B80" s="88"/>
      <c r="C80" s="88"/>
      <c r="D80" s="88"/>
    </row>
    <row r="81" spans="1:4" ht="15.75" thickBot="1">
      <c r="A81" s="92" t="s">
        <v>83</v>
      </c>
      <c r="B81" s="93"/>
      <c r="C81" s="94"/>
      <c r="D81" s="142">
        <v>9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" sqref="D4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238</v>
      </c>
    </row>
    <row r="2" spans="1:4" s="21" customFormat="1" ht="15">
      <c r="A2" s="146" t="s">
        <v>45</v>
      </c>
      <c r="B2" s="147"/>
      <c r="C2" s="148" t="s">
        <v>331</v>
      </c>
      <c r="D2" s="149" t="s">
        <v>87</v>
      </c>
    </row>
    <row r="3" spans="1:4" s="21" customFormat="1" ht="15.75" thickBot="1">
      <c r="A3" s="150" t="s">
        <v>47</v>
      </c>
      <c r="B3" s="151"/>
      <c r="C3" s="255" t="s">
        <v>170</v>
      </c>
      <c r="D3" s="256" t="s">
        <v>171</v>
      </c>
    </row>
    <row r="4" spans="1:4" s="22" customFormat="1" ht="21" customHeight="1" thickBot="1">
      <c r="A4" s="72"/>
      <c r="B4" s="72"/>
      <c r="C4" s="72"/>
      <c r="D4" s="115" t="s">
        <v>428</v>
      </c>
    </row>
    <row r="5" spans="1:4" ht="39">
      <c r="A5" s="73" t="s">
        <v>49</v>
      </c>
      <c r="B5" s="74" t="s">
        <v>50</v>
      </c>
      <c r="C5" s="477" t="s">
        <v>51</v>
      </c>
      <c r="D5" s="479" t="s">
        <v>52</v>
      </c>
    </row>
    <row r="6" spans="1:4" ht="13.5" thickBot="1">
      <c r="A6" s="157" t="s">
        <v>53</v>
      </c>
      <c r="B6" s="95"/>
      <c r="C6" s="478"/>
      <c r="D6" s="480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25" customFormat="1" ht="15.75" customHeight="1" thickBot="1">
      <c r="A8" s="96"/>
      <c r="B8" s="97"/>
      <c r="C8" s="156" t="s">
        <v>54</v>
      </c>
      <c r="D8" s="98"/>
    </row>
    <row r="9" spans="1:4" s="24" customFormat="1" ht="15" customHeight="1" thickBot="1">
      <c r="A9" s="118">
        <v>1</v>
      </c>
      <c r="B9" s="119"/>
      <c r="C9" s="124" t="s">
        <v>55</v>
      </c>
      <c r="D9" s="120">
        <f>SUM(D10:D15)</f>
        <v>0</v>
      </c>
    </row>
    <row r="10" spans="1:4" ht="13.5" customHeight="1">
      <c r="A10" s="79"/>
      <c r="B10" s="80">
        <v>1</v>
      </c>
      <c r="C10" s="125" t="s">
        <v>56</v>
      </c>
      <c r="D10" s="81"/>
    </row>
    <row r="11" spans="1:4" ht="13.5" customHeight="1">
      <c r="A11" s="79"/>
      <c r="B11" s="80">
        <v>2</v>
      </c>
      <c r="C11" s="125" t="s">
        <v>57</v>
      </c>
      <c r="D11" s="81"/>
    </row>
    <row r="12" spans="1:4" ht="13.5" customHeight="1">
      <c r="A12" s="79"/>
      <c r="B12" s="80">
        <v>3</v>
      </c>
      <c r="C12" s="125" t="s">
        <v>84</v>
      </c>
      <c r="D12" s="81"/>
    </row>
    <row r="13" spans="1:4" ht="13.5" customHeight="1">
      <c r="A13" s="79"/>
      <c r="B13" s="80">
        <v>4</v>
      </c>
      <c r="C13" s="125" t="s">
        <v>58</v>
      </c>
      <c r="D13" s="81"/>
    </row>
    <row r="14" spans="1:4" ht="13.5" customHeight="1">
      <c r="A14" s="79"/>
      <c r="B14" s="80">
        <v>5</v>
      </c>
      <c r="C14" s="125" t="s">
        <v>166</v>
      </c>
      <c r="D14" s="81"/>
    </row>
    <row r="15" spans="1:4" ht="13.5" customHeight="1" thickBot="1">
      <c r="A15" s="132"/>
      <c r="B15" s="133">
        <v>6</v>
      </c>
      <c r="C15" s="135" t="s">
        <v>59</v>
      </c>
      <c r="D15" s="134"/>
    </row>
    <row r="16" spans="1:4" ht="13.5" customHeight="1" thickBot="1">
      <c r="A16" s="270">
        <v>3</v>
      </c>
      <c r="B16" s="273">
        <v>1</v>
      </c>
      <c r="C16" s="271" t="s">
        <v>62</v>
      </c>
      <c r="D16" s="272"/>
    </row>
    <row r="17" spans="1:4" s="24" customFormat="1" ht="13.5" customHeight="1" thickBot="1">
      <c r="A17" s="118">
        <v>5</v>
      </c>
      <c r="B17" s="119"/>
      <c r="C17" s="124" t="s">
        <v>239</v>
      </c>
      <c r="D17" s="121">
        <f>SUM(D18:D19)</f>
        <v>0</v>
      </c>
    </row>
    <row r="18" spans="1:4" ht="13.5" customHeight="1">
      <c r="A18" s="79"/>
      <c r="B18" s="80">
        <v>1</v>
      </c>
      <c r="C18" s="125" t="s">
        <v>85</v>
      </c>
      <c r="D18" s="81"/>
    </row>
    <row r="19" spans="1:4" ht="13.5" customHeight="1" thickBot="1">
      <c r="A19" s="132"/>
      <c r="B19" s="133">
        <v>2</v>
      </c>
      <c r="C19" s="135" t="s">
        <v>86</v>
      </c>
      <c r="D19" s="134"/>
    </row>
    <row r="20" spans="1:4" ht="13.5" customHeight="1" thickBot="1">
      <c r="A20" s="118">
        <v>7</v>
      </c>
      <c r="B20" s="137"/>
      <c r="C20" s="124" t="s">
        <v>72</v>
      </c>
      <c r="D20" s="120">
        <f>D21+D22</f>
        <v>0</v>
      </c>
    </row>
    <row r="21" spans="1:4" ht="13.5" customHeight="1">
      <c r="A21" s="326"/>
      <c r="B21" s="83">
        <v>1</v>
      </c>
      <c r="C21" s="127" t="s">
        <v>140</v>
      </c>
      <c r="D21" s="327"/>
    </row>
    <row r="22" spans="1:4" ht="13.5" customHeight="1" thickBot="1">
      <c r="A22" s="337"/>
      <c r="B22" s="338">
        <v>2</v>
      </c>
      <c r="C22" s="339" t="s">
        <v>142</v>
      </c>
      <c r="D22" s="217"/>
    </row>
    <row r="23" spans="1:4" ht="13.5" customHeight="1" thickBot="1">
      <c r="A23" s="340">
        <v>8</v>
      </c>
      <c r="B23" s="341"/>
      <c r="C23" s="342" t="s">
        <v>304</v>
      </c>
      <c r="D23" s="343">
        <f>D24+D25</f>
        <v>0</v>
      </c>
    </row>
    <row r="24" spans="1:4" ht="13.5" customHeight="1">
      <c r="A24" s="326"/>
      <c r="B24" s="83">
        <v>1</v>
      </c>
      <c r="C24" s="127" t="s">
        <v>214</v>
      </c>
      <c r="D24" s="327"/>
    </row>
    <row r="25" spans="1:4" s="24" customFormat="1" ht="13.5" customHeight="1" thickBot="1">
      <c r="A25" s="335"/>
      <c r="B25" s="329">
        <v>2</v>
      </c>
      <c r="C25" s="333" t="s">
        <v>253</v>
      </c>
      <c r="D25" s="336"/>
    </row>
    <row r="26" spans="1:4" s="4" customFormat="1" ht="13.5" customHeight="1" thickBot="1">
      <c r="A26" s="265"/>
      <c r="B26" s="266"/>
      <c r="C26" s="131" t="s">
        <v>32</v>
      </c>
      <c r="D26" s="225">
        <f>D9+D16+D17+D20+D23</f>
        <v>0</v>
      </c>
    </row>
    <row r="27" spans="1:4" s="4" customFormat="1" ht="9.75" customHeight="1" thickBot="1">
      <c r="A27" s="138"/>
      <c r="B27" s="139"/>
      <c r="C27" s="140"/>
      <c r="D27" s="141"/>
    </row>
    <row r="28" spans="1:4" s="25" customFormat="1" ht="15" customHeight="1" thickBot="1">
      <c r="A28" s="96"/>
      <c r="B28" s="97"/>
      <c r="C28" s="156" t="s">
        <v>73</v>
      </c>
      <c r="D28" s="98"/>
    </row>
    <row r="29" spans="1:4" s="24" customFormat="1" ht="13.5" customHeight="1" thickBot="1">
      <c r="A29" s="118">
        <v>9</v>
      </c>
      <c r="B29" s="119"/>
      <c r="C29" s="124" t="s">
        <v>74</v>
      </c>
      <c r="D29" s="121">
        <f>SUM(D30:D36)</f>
        <v>0</v>
      </c>
    </row>
    <row r="30" spans="1:4" ht="13.5" customHeight="1">
      <c r="A30" s="79"/>
      <c r="B30" s="80">
        <v>1</v>
      </c>
      <c r="C30" s="126" t="s">
        <v>90</v>
      </c>
      <c r="D30" s="81"/>
    </row>
    <row r="31" spans="1:4" ht="13.5" customHeight="1">
      <c r="A31" s="79"/>
      <c r="B31" s="80">
        <v>2</v>
      </c>
      <c r="C31" s="125" t="s">
        <v>35</v>
      </c>
      <c r="D31" s="81"/>
    </row>
    <row r="32" spans="1:4" ht="13.5" customHeight="1">
      <c r="A32" s="132"/>
      <c r="B32" s="133">
        <v>3</v>
      </c>
      <c r="C32" s="135" t="s">
        <v>36</v>
      </c>
      <c r="D32" s="134"/>
    </row>
    <row r="33" spans="1:4" s="24" customFormat="1" ht="13.5" customHeight="1">
      <c r="A33" s="79"/>
      <c r="B33" s="80">
        <v>4</v>
      </c>
      <c r="C33" s="125" t="s">
        <v>155</v>
      </c>
      <c r="D33" s="81"/>
    </row>
    <row r="34" spans="1:4" s="24" customFormat="1" ht="13.5" customHeight="1">
      <c r="A34" s="84"/>
      <c r="B34" s="85">
        <v>5</v>
      </c>
      <c r="C34" s="125" t="s">
        <v>77</v>
      </c>
      <c r="D34" s="86"/>
    </row>
    <row r="35" spans="1:4" ht="13.5" customHeight="1">
      <c r="A35" s="84"/>
      <c r="B35" s="85">
        <v>6</v>
      </c>
      <c r="C35" s="144" t="s">
        <v>76</v>
      </c>
      <c r="D35" s="86"/>
    </row>
    <row r="36" spans="1:4" ht="13.5" customHeight="1" thickBot="1">
      <c r="A36" s="79"/>
      <c r="B36" s="80">
        <v>7</v>
      </c>
      <c r="C36" s="125" t="s">
        <v>37</v>
      </c>
      <c r="D36" s="81"/>
    </row>
    <row r="37" spans="1:4" s="24" customFormat="1" ht="13.5" customHeight="1" thickBot="1">
      <c r="A37" s="118">
        <v>10</v>
      </c>
      <c r="B37" s="119"/>
      <c r="C37" s="124" t="s">
        <v>78</v>
      </c>
      <c r="D37" s="121">
        <f>SUM(D38:D40)</f>
        <v>0</v>
      </c>
    </row>
    <row r="38" spans="1:4" ht="13.5" customHeight="1">
      <c r="A38" s="79"/>
      <c r="B38" s="80">
        <v>1</v>
      </c>
      <c r="C38" s="125" t="s">
        <v>145</v>
      </c>
      <c r="D38" s="81"/>
    </row>
    <row r="39" spans="1:4" ht="13.5" customHeight="1">
      <c r="A39" s="79"/>
      <c r="B39" s="80">
        <v>2</v>
      </c>
      <c r="C39" s="125" t="s">
        <v>163</v>
      </c>
      <c r="D39" s="81"/>
    </row>
    <row r="40" spans="1:4" ht="13.5" customHeight="1">
      <c r="A40" s="79"/>
      <c r="B40" s="80">
        <v>3</v>
      </c>
      <c r="C40" s="125" t="s">
        <v>79</v>
      </c>
      <c r="D40" s="81"/>
    </row>
    <row r="41" spans="1:4" s="412" customFormat="1" ht="13.5" customHeight="1" thickBot="1">
      <c r="A41" s="330">
        <v>11</v>
      </c>
      <c r="B41" s="392"/>
      <c r="C41" s="393" t="s">
        <v>93</v>
      </c>
      <c r="D41" s="394"/>
    </row>
    <row r="42" spans="1:4" ht="13.5" customHeight="1" thickBot="1">
      <c r="A42" s="265"/>
      <c r="B42" s="266"/>
      <c r="C42" s="131" t="s">
        <v>82</v>
      </c>
      <c r="D42" s="225">
        <f>D29+D37+D41</f>
        <v>0</v>
      </c>
    </row>
    <row r="43" ht="9.75" customHeight="1" thickBot="1"/>
    <row r="44" spans="1:4" ht="13.5" thickBot="1">
      <c r="A44" s="219" t="s">
        <v>83</v>
      </c>
      <c r="B44" s="220"/>
      <c r="C44" s="221"/>
      <c r="D44" s="222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145" zoomScaleNormal="145" zoomScalePageLayoutView="0" workbookViewId="0" topLeftCell="A13">
      <selection activeCell="C11" sqref="C11"/>
    </sheetView>
  </sheetViews>
  <sheetFormatPr defaultColWidth="9.375" defaultRowHeight="12.75"/>
  <cols>
    <col min="1" max="1" width="27.12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39.75" customHeight="1">
      <c r="A1" s="30" t="s">
        <v>88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428</v>
      </c>
    </row>
    <row r="3" spans="1:8" ht="24" customHeight="1" thickBot="1">
      <c r="A3" s="158" t="s">
        <v>54</v>
      </c>
      <c r="B3" s="159"/>
      <c r="C3" s="159"/>
      <c r="D3" s="159"/>
      <c r="E3" s="158" t="s">
        <v>73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433</v>
      </c>
      <c r="C4" s="15" t="s">
        <v>434</v>
      </c>
      <c r="D4" s="15" t="s">
        <v>435</v>
      </c>
      <c r="E4" s="31" t="s">
        <v>89</v>
      </c>
      <c r="F4" s="15" t="s">
        <v>436</v>
      </c>
      <c r="G4" s="15" t="s">
        <v>434</v>
      </c>
      <c r="H4" s="346" t="s">
        <v>437</v>
      </c>
    </row>
    <row r="5" spans="1:8" ht="18" customHeight="1">
      <c r="A5" s="257" t="s">
        <v>156</v>
      </c>
      <c r="B5" s="161">
        <v>2460000</v>
      </c>
      <c r="C5" s="161"/>
      <c r="D5" s="162"/>
      <c r="E5" s="175" t="s">
        <v>90</v>
      </c>
      <c r="F5" s="161">
        <v>18279240</v>
      </c>
      <c r="G5" s="161"/>
      <c r="H5" s="163"/>
    </row>
    <row r="6" spans="1:8" ht="27.75" customHeight="1">
      <c r="A6" s="258" t="s">
        <v>323</v>
      </c>
      <c r="B6" s="164">
        <v>33850000</v>
      </c>
      <c r="C6" s="164"/>
      <c r="D6" s="165"/>
      <c r="E6" s="172" t="s">
        <v>91</v>
      </c>
      <c r="F6" s="164">
        <v>3114174</v>
      </c>
      <c r="G6" s="164"/>
      <c r="H6" s="166"/>
    </row>
    <row r="7" spans="1:8" ht="18" customHeight="1">
      <c r="A7" s="258" t="s">
        <v>418</v>
      </c>
      <c r="B7" s="164">
        <v>15337084</v>
      </c>
      <c r="C7" s="164"/>
      <c r="D7" s="165"/>
      <c r="E7" s="172" t="s">
        <v>92</v>
      </c>
      <c r="F7" s="164">
        <v>16316000</v>
      </c>
      <c r="G7" s="164"/>
      <c r="H7" s="166"/>
    </row>
    <row r="8" spans="1:8" ht="18" customHeight="1">
      <c r="A8" s="258" t="s">
        <v>439</v>
      </c>
      <c r="B8" s="164">
        <v>3000000</v>
      </c>
      <c r="C8" s="164"/>
      <c r="D8" s="165"/>
      <c r="E8" s="173" t="s">
        <v>155</v>
      </c>
      <c r="F8" s="164"/>
      <c r="G8" s="164"/>
      <c r="H8" s="166"/>
    </row>
    <row r="9" spans="1:8" ht="22.5" customHeight="1">
      <c r="A9" s="258" t="s">
        <v>71</v>
      </c>
      <c r="B9" s="164">
        <v>9565472</v>
      </c>
      <c r="C9" s="164"/>
      <c r="D9" s="165"/>
      <c r="E9" s="172" t="s">
        <v>240</v>
      </c>
      <c r="F9" s="164">
        <v>6597466</v>
      </c>
      <c r="G9" s="164"/>
      <c r="H9" s="166"/>
    </row>
    <row r="10" spans="1:8" ht="18" customHeight="1">
      <c r="A10" s="258" t="s">
        <v>298</v>
      </c>
      <c r="B10" s="164"/>
      <c r="C10" s="164"/>
      <c r="D10" s="165"/>
      <c r="E10" s="172" t="s">
        <v>37</v>
      </c>
      <c r="F10" s="164">
        <v>960000</v>
      </c>
      <c r="G10" s="164"/>
      <c r="H10" s="166"/>
    </row>
    <row r="11" spans="1:8" ht="26.25" customHeight="1">
      <c r="A11" s="258" t="s">
        <v>138</v>
      </c>
      <c r="B11" s="164"/>
      <c r="C11" s="164"/>
      <c r="D11" s="165"/>
      <c r="E11" s="172" t="s">
        <v>299</v>
      </c>
      <c r="F11" s="164">
        <v>100000</v>
      </c>
      <c r="G11" s="164"/>
      <c r="H11" s="166"/>
    </row>
    <row r="12" spans="1:8" ht="18" customHeight="1">
      <c r="A12" s="258" t="s">
        <v>379</v>
      </c>
      <c r="B12" s="164"/>
      <c r="C12" s="164"/>
      <c r="D12" s="165"/>
      <c r="E12" s="172" t="s">
        <v>93</v>
      </c>
      <c r="F12" s="164">
        <v>10221690</v>
      </c>
      <c r="G12" s="164"/>
      <c r="H12" s="166"/>
    </row>
    <row r="13" spans="1:8" ht="24" customHeight="1">
      <c r="A13" s="174" t="s">
        <v>318</v>
      </c>
      <c r="B13" s="164">
        <v>100000</v>
      </c>
      <c r="C13" s="164"/>
      <c r="D13" s="165"/>
      <c r="E13" s="172" t="s">
        <v>417</v>
      </c>
      <c r="F13" s="164">
        <v>6769172</v>
      </c>
      <c r="G13" s="164"/>
      <c r="H13" s="166"/>
    </row>
    <row r="14" spans="1:8" ht="18" customHeight="1">
      <c r="A14" s="174" t="s">
        <v>438</v>
      </c>
      <c r="B14" s="164">
        <v>1000000</v>
      </c>
      <c r="C14" s="164"/>
      <c r="D14" s="165"/>
      <c r="E14" s="172" t="s">
        <v>141</v>
      </c>
      <c r="F14" s="164"/>
      <c r="G14" s="164"/>
      <c r="H14" s="166"/>
    </row>
    <row r="15" spans="1:8" ht="18" customHeight="1">
      <c r="A15" s="174"/>
      <c r="B15" s="164"/>
      <c r="C15" s="164"/>
      <c r="D15" s="165"/>
      <c r="E15" s="174" t="s">
        <v>160</v>
      </c>
      <c r="F15" s="164"/>
      <c r="G15" s="164"/>
      <c r="H15" s="166"/>
    </row>
    <row r="16" spans="1:8" ht="18" customHeight="1">
      <c r="A16" s="174"/>
      <c r="B16" s="164"/>
      <c r="C16" s="164"/>
      <c r="D16" s="165"/>
      <c r="E16" s="174"/>
      <c r="F16" s="164"/>
      <c r="G16" s="164"/>
      <c r="H16" s="166"/>
    </row>
    <row r="17" spans="1:8" ht="18" customHeight="1">
      <c r="A17" s="174"/>
      <c r="B17" s="164"/>
      <c r="C17" s="164"/>
      <c r="D17" s="165"/>
      <c r="E17" s="174"/>
      <c r="F17" s="164"/>
      <c r="G17" s="164"/>
      <c r="H17" s="166"/>
    </row>
    <row r="18" spans="1:8" ht="18" customHeight="1">
      <c r="A18" s="174"/>
      <c r="B18" s="164"/>
      <c r="C18" s="164"/>
      <c r="D18" s="165"/>
      <c r="E18" s="174"/>
      <c r="F18" s="164"/>
      <c r="G18" s="164"/>
      <c r="H18" s="166"/>
    </row>
    <row r="19" spans="1:8" ht="18" customHeight="1">
      <c r="A19" s="174"/>
      <c r="B19" s="164"/>
      <c r="C19" s="164"/>
      <c r="D19" s="165"/>
      <c r="E19" s="174"/>
      <c r="F19" s="164"/>
      <c r="G19" s="164"/>
      <c r="H19" s="166"/>
    </row>
    <row r="20" spans="1:8" ht="18" customHeight="1" thickBot="1">
      <c r="A20" s="168"/>
      <c r="B20" s="169"/>
      <c r="C20" s="169"/>
      <c r="D20" s="170"/>
      <c r="E20" s="176"/>
      <c r="F20" s="169"/>
      <c r="G20" s="169"/>
      <c r="H20" s="171"/>
    </row>
    <row r="21" spans="1:8" ht="18" customHeight="1" thickBot="1">
      <c r="A21" s="223" t="s">
        <v>94</v>
      </c>
      <c r="B21" s="224">
        <f>SUM(B5:B20)</f>
        <v>65312556</v>
      </c>
      <c r="C21" s="224">
        <f>SUM(C5:C20)</f>
        <v>0</v>
      </c>
      <c r="D21" s="224">
        <f>SUM(D5:D20)</f>
        <v>0</v>
      </c>
      <c r="E21" s="223" t="s">
        <v>94</v>
      </c>
      <c r="F21" s="224">
        <f>SUM(F5:F20)</f>
        <v>62357742</v>
      </c>
      <c r="G21" s="224">
        <f>SUM(G5:G20)</f>
        <v>0</v>
      </c>
      <c r="H21" s="225">
        <f>SUM(H5:H20)</f>
        <v>0</v>
      </c>
    </row>
    <row r="22" spans="1:8" ht="18" customHeight="1" thickBot="1">
      <c r="A22" s="226" t="s">
        <v>95</v>
      </c>
      <c r="B22" s="227" t="str">
        <f>IF(((F21-B21)&gt;0),F21-B21,"----")</f>
        <v>----</v>
      </c>
      <c r="C22" s="227" t="str">
        <f>IF(((G21-C21)&gt;0),G21-C21,"----")</f>
        <v>----</v>
      </c>
      <c r="D22" s="227" t="str">
        <f>IF(((H21-D21)&gt;0),H21-D21,"----")</f>
        <v>----</v>
      </c>
      <c r="E22" s="226" t="s">
        <v>96</v>
      </c>
      <c r="F22" s="227">
        <f>IF(((B21-F21)&gt;0),B21-F21,"----")</f>
        <v>2954814</v>
      </c>
      <c r="G22" s="227" t="str">
        <f>IF(((C21-G21)&gt;0),C21-G21,"----")</f>
        <v>----</v>
      </c>
      <c r="H22" s="228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45" zoomScaleNormal="145" zoomScalePageLayoutView="0" workbookViewId="0" topLeftCell="A3">
      <selection activeCell="F8" sqref="F8"/>
    </sheetView>
  </sheetViews>
  <sheetFormatPr defaultColWidth="9.375" defaultRowHeight="12.75"/>
  <cols>
    <col min="1" max="1" width="27.37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47.25" customHeight="1">
      <c r="A1" s="30" t="s">
        <v>97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428</v>
      </c>
    </row>
    <row r="3" spans="1:8" ht="24" customHeight="1" thickBot="1">
      <c r="A3" s="158" t="s">
        <v>54</v>
      </c>
      <c r="B3" s="159"/>
      <c r="C3" s="159"/>
      <c r="D3" s="159"/>
      <c r="E3" s="158" t="s">
        <v>73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430</v>
      </c>
      <c r="C4" s="15" t="s">
        <v>434</v>
      </c>
      <c r="D4" s="15" t="s">
        <v>432</v>
      </c>
      <c r="E4" s="31" t="s">
        <v>89</v>
      </c>
      <c r="F4" s="15" t="s">
        <v>430</v>
      </c>
      <c r="G4" s="15" t="s">
        <v>434</v>
      </c>
      <c r="H4" s="15" t="s">
        <v>437</v>
      </c>
    </row>
    <row r="5" spans="1:8" ht="27.75" customHeight="1">
      <c r="A5" s="259" t="s">
        <v>136</v>
      </c>
      <c r="B5" s="161"/>
      <c r="C5" s="161"/>
      <c r="D5" s="161"/>
      <c r="E5" s="257" t="s">
        <v>145</v>
      </c>
      <c r="F5" s="161">
        <v>14437640</v>
      </c>
      <c r="G5" s="161"/>
      <c r="H5" s="163"/>
    </row>
    <row r="6" spans="1:8" ht="27.75" customHeight="1">
      <c r="A6" s="258" t="s">
        <v>134</v>
      </c>
      <c r="B6" s="164"/>
      <c r="C6" s="164"/>
      <c r="D6" s="164"/>
      <c r="E6" s="258" t="s">
        <v>173</v>
      </c>
      <c r="F6" s="164">
        <v>15162888</v>
      </c>
      <c r="G6" s="164"/>
      <c r="H6" s="166"/>
    </row>
    <row r="7" spans="1:8" ht="27.75" customHeight="1">
      <c r="A7" s="258" t="s">
        <v>319</v>
      </c>
      <c r="B7" s="164"/>
      <c r="C7" s="164"/>
      <c r="D7" s="164"/>
      <c r="E7" s="258" t="s">
        <v>242</v>
      </c>
      <c r="F7" s="164"/>
      <c r="G7" s="164"/>
      <c r="H7" s="166"/>
    </row>
    <row r="8" spans="1:8" ht="21" customHeight="1">
      <c r="A8" s="258" t="s">
        <v>318</v>
      </c>
      <c r="B8" s="164"/>
      <c r="C8" s="164"/>
      <c r="D8" s="164"/>
      <c r="E8" s="258" t="s">
        <v>146</v>
      </c>
      <c r="F8" s="164"/>
      <c r="G8" s="164"/>
      <c r="H8" s="166"/>
    </row>
    <row r="9" spans="1:8" ht="21" customHeight="1">
      <c r="A9" s="258" t="s">
        <v>70</v>
      </c>
      <c r="B9" s="164"/>
      <c r="C9" s="164"/>
      <c r="D9" s="164"/>
      <c r="E9" s="258" t="s">
        <v>98</v>
      </c>
      <c r="F9" s="164"/>
      <c r="G9" s="164"/>
      <c r="H9" s="166"/>
    </row>
    <row r="10" spans="1:8" ht="21" customHeight="1">
      <c r="A10" s="258" t="s">
        <v>172</v>
      </c>
      <c r="B10" s="164"/>
      <c r="C10" s="164"/>
      <c r="D10" s="165"/>
      <c r="E10" s="258" t="s">
        <v>160</v>
      </c>
      <c r="F10" s="164"/>
      <c r="G10" s="164"/>
      <c r="H10" s="166"/>
    </row>
    <row r="11" spans="1:8" ht="27.75" customHeight="1">
      <c r="A11" s="258" t="s">
        <v>411</v>
      </c>
      <c r="B11" s="164"/>
      <c r="C11" s="164"/>
      <c r="D11" s="164"/>
      <c r="E11" s="258" t="s">
        <v>174</v>
      </c>
      <c r="F11" s="164"/>
      <c r="G11" s="164"/>
      <c r="H11" s="166"/>
    </row>
    <row r="12" spans="1:8" ht="27.75" customHeight="1">
      <c r="A12" s="258" t="s">
        <v>241</v>
      </c>
      <c r="B12" s="164"/>
      <c r="C12" s="164"/>
      <c r="D12" s="164"/>
      <c r="E12" s="174" t="s">
        <v>243</v>
      </c>
      <c r="F12" s="164"/>
      <c r="G12" s="164"/>
      <c r="H12" s="166"/>
    </row>
    <row r="13" spans="1:8" ht="21" customHeight="1">
      <c r="A13" s="258" t="s">
        <v>307</v>
      </c>
      <c r="B13" s="164">
        <v>26645714</v>
      </c>
      <c r="C13" s="164"/>
      <c r="D13" s="164"/>
      <c r="E13" s="174" t="s">
        <v>244</v>
      </c>
      <c r="F13" s="164"/>
      <c r="G13" s="164"/>
      <c r="H13" s="166"/>
    </row>
    <row r="14" spans="1:8" ht="21" customHeight="1">
      <c r="A14" s="258" t="s">
        <v>308</v>
      </c>
      <c r="B14" s="164"/>
      <c r="C14" s="164"/>
      <c r="D14" s="164"/>
      <c r="E14" s="174" t="s">
        <v>320</v>
      </c>
      <c r="F14" s="164"/>
      <c r="G14" s="164"/>
      <c r="H14" s="166"/>
    </row>
    <row r="15" spans="1:8" ht="21" customHeight="1" thickBot="1">
      <c r="A15" s="258" t="s">
        <v>158</v>
      </c>
      <c r="B15" s="164"/>
      <c r="C15" s="164"/>
      <c r="D15" s="164"/>
      <c r="E15" s="174"/>
      <c r="F15" s="164"/>
      <c r="G15" s="164"/>
      <c r="H15" s="166"/>
    </row>
    <row r="16" spans="1:8" ht="24" customHeight="1" thickBot="1">
      <c r="A16" s="223" t="s">
        <v>94</v>
      </c>
      <c r="B16" s="224">
        <f>SUM(B5:B15)</f>
        <v>26645714</v>
      </c>
      <c r="C16" s="224">
        <f>SUM(C5:C15)</f>
        <v>0</v>
      </c>
      <c r="D16" s="224">
        <f>SUM(D5:D15)</f>
        <v>0</v>
      </c>
      <c r="E16" s="223" t="s">
        <v>94</v>
      </c>
      <c r="F16" s="224">
        <f>SUM(F5:F15)</f>
        <v>29600528</v>
      </c>
      <c r="G16" s="224">
        <f>SUM(G5:G15)</f>
        <v>0</v>
      </c>
      <c r="H16" s="225">
        <f>SUM(H5:H15)</f>
        <v>0</v>
      </c>
    </row>
    <row r="17" spans="1:8" ht="23.25" customHeight="1" thickBot="1">
      <c r="A17" s="226" t="s">
        <v>95</v>
      </c>
      <c r="B17" s="227">
        <f>IF(((F16-B16)&gt;0),F16-B16,"----")</f>
        <v>2954814</v>
      </c>
      <c r="C17" s="227" t="str">
        <f>IF(((G16-C16)&gt;0),G16-C16,"----")</f>
        <v>----</v>
      </c>
      <c r="D17" s="227" t="str">
        <f>IF(((H16-D16)&gt;0),H16-D16,"----")</f>
        <v>----</v>
      </c>
      <c r="E17" s="226" t="s">
        <v>96</v>
      </c>
      <c r="F17" s="227" t="str">
        <f>IF(((B16-F16)&gt;0),B16-F16,"----")</f>
        <v>----</v>
      </c>
      <c r="G17" s="227" t="str">
        <f>IF(((C16-G16)&gt;0),C16-G16,"----")</f>
        <v>----</v>
      </c>
      <c r="H17" s="22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PageLayoutView="145" workbookViewId="0" topLeftCell="A1">
      <selection activeCell="A6" sqref="A6"/>
    </sheetView>
  </sheetViews>
  <sheetFormatPr defaultColWidth="9.37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38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21.75" customHeight="1" thickBot="1">
      <c r="F1" s="116" t="s">
        <v>428</v>
      </c>
    </row>
    <row r="2" spans="1:6" s="16" customFormat="1" ht="44.25" customHeight="1" thickBot="1">
      <c r="A2" s="31" t="s">
        <v>99</v>
      </c>
      <c r="B2" s="15" t="s">
        <v>100</v>
      </c>
      <c r="C2" s="15" t="s">
        <v>101</v>
      </c>
      <c r="D2" s="15" t="s">
        <v>440</v>
      </c>
      <c r="E2" s="15" t="s">
        <v>441</v>
      </c>
      <c r="F2" s="180" t="s">
        <v>442</v>
      </c>
    </row>
    <row r="3" spans="1:6" s="38" customFormat="1" ht="12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 t="s">
        <v>149</v>
      </c>
    </row>
    <row r="4" spans="1:6" ht="18" customHeight="1">
      <c r="A4" s="181" t="s">
        <v>443</v>
      </c>
      <c r="B4" s="164">
        <v>9311640</v>
      </c>
      <c r="C4" s="274" t="s">
        <v>444</v>
      </c>
      <c r="D4" s="164"/>
      <c r="E4" s="164">
        <v>9311640</v>
      </c>
      <c r="F4" s="229">
        <f>B4-D4-E4</f>
        <v>0</v>
      </c>
    </row>
    <row r="5" spans="1:6" ht="18" customHeight="1">
      <c r="A5" s="181" t="s">
        <v>445</v>
      </c>
      <c r="B5" s="164">
        <v>4826000</v>
      </c>
      <c r="C5" s="274" t="s">
        <v>444</v>
      </c>
      <c r="D5" s="164"/>
      <c r="E5" s="164">
        <v>4826000</v>
      </c>
      <c r="F5" s="229">
        <f aca="true" t="shared" si="0" ref="F5:F22">B5-D5-E5</f>
        <v>0</v>
      </c>
    </row>
    <row r="6" spans="1:6" ht="18" customHeight="1">
      <c r="A6" s="181" t="s">
        <v>450</v>
      </c>
      <c r="B6" s="164">
        <v>300000</v>
      </c>
      <c r="C6" s="274" t="s">
        <v>444</v>
      </c>
      <c r="D6" s="164"/>
      <c r="E6" s="164">
        <v>300000</v>
      </c>
      <c r="F6" s="229">
        <f t="shared" si="0"/>
        <v>0</v>
      </c>
    </row>
    <row r="7" spans="1:6" ht="18" customHeight="1">
      <c r="A7" s="181"/>
      <c r="B7" s="164"/>
      <c r="C7" s="274"/>
      <c r="D7" s="164"/>
      <c r="E7" s="164"/>
      <c r="F7" s="229">
        <f t="shared" si="0"/>
        <v>0</v>
      </c>
    </row>
    <row r="8" spans="1:6" ht="18" customHeight="1">
      <c r="A8" s="181"/>
      <c r="B8" s="164"/>
      <c r="C8" s="274"/>
      <c r="D8" s="164"/>
      <c r="E8" s="164"/>
      <c r="F8" s="229"/>
    </row>
    <row r="9" spans="1:6" ht="18" customHeight="1">
      <c r="A9" s="395"/>
      <c r="B9" s="164"/>
      <c r="C9" s="274"/>
      <c r="D9" s="164"/>
      <c r="E9" s="164"/>
      <c r="F9" s="229">
        <f t="shared" si="0"/>
        <v>0</v>
      </c>
    </row>
    <row r="10" spans="1:6" ht="18" customHeight="1">
      <c r="A10" s="181"/>
      <c r="B10" s="164"/>
      <c r="C10" s="274"/>
      <c r="D10" s="164"/>
      <c r="E10" s="164"/>
      <c r="F10" s="229"/>
    </row>
    <row r="11" spans="1:6" ht="18" customHeight="1">
      <c r="A11" s="181"/>
      <c r="B11" s="164"/>
      <c r="C11" s="274"/>
      <c r="D11" s="164"/>
      <c r="E11" s="164"/>
      <c r="F11" s="229">
        <f t="shared" si="0"/>
        <v>0</v>
      </c>
    </row>
    <row r="12" spans="1:6" ht="18" customHeight="1">
      <c r="A12" s="181"/>
      <c r="B12" s="164"/>
      <c r="C12" s="274"/>
      <c r="D12" s="164"/>
      <c r="E12" s="164"/>
      <c r="F12" s="229">
        <f>B12-D12-E12</f>
        <v>0</v>
      </c>
    </row>
    <row r="13" spans="1:6" ht="18" customHeight="1">
      <c r="A13" s="181"/>
      <c r="B13" s="164"/>
      <c r="C13" s="274"/>
      <c r="D13" s="164"/>
      <c r="E13" s="164"/>
      <c r="F13" s="229">
        <f>B13-D13-E13</f>
        <v>0</v>
      </c>
    </row>
    <row r="14" spans="1:6" ht="18" customHeight="1">
      <c r="A14" s="181"/>
      <c r="B14" s="164"/>
      <c r="C14" s="274"/>
      <c r="D14" s="164"/>
      <c r="E14" s="164"/>
      <c r="F14" s="229">
        <f>B14-D14-E14</f>
        <v>0</v>
      </c>
    </row>
    <row r="15" spans="1:6" ht="18" customHeight="1">
      <c r="A15" s="181"/>
      <c r="B15" s="164"/>
      <c r="C15" s="274"/>
      <c r="D15" s="164"/>
      <c r="E15" s="164"/>
      <c r="F15" s="229">
        <f t="shared" si="0"/>
        <v>0</v>
      </c>
    </row>
    <row r="16" spans="1:6" ht="18" customHeight="1">
      <c r="A16" s="181"/>
      <c r="B16" s="164"/>
      <c r="C16" s="274"/>
      <c r="D16" s="164"/>
      <c r="E16" s="164"/>
      <c r="F16" s="229">
        <f t="shared" si="0"/>
        <v>0</v>
      </c>
    </row>
    <row r="17" spans="1:6" ht="18" customHeight="1">
      <c r="A17" s="181"/>
      <c r="B17" s="164"/>
      <c r="C17" s="274"/>
      <c r="D17" s="164"/>
      <c r="E17" s="164"/>
      <c r="F17" s="229">
        <f>B17-D17-E17</f>
        <v>0</v>
      </c>
    </row>
    <row r="18" spans="1:6" ht="18" customHeight="1">
      <c r="A18" s="181"/>
      <c r="B18" s="164"/>
      <c r="C18" s="274"/>
      <c r="D18" s="164"/>
      <c r="E18" s="164"/>
      <c r="F18" s="229">
        <f>B18-D18-E18</f>
        <v>0</v>
      </c>
    </row>
    <row r="19" spans="1:6" ht="18" customHeight="1">
      <c r="A19" s="181"/>
      <c r="B19" s="164"/>
      <c r="C19" s="274"/>
      <c r="D19" s="164"/>
      <c r="E19" s="164"/>
      <c r="F19" s="229">
        <f t="shared" si="0"/>
        <v>0</v>
      </c>
    </row>
    <row r="20" spans="1:6" ht="18" customHeight="1">
      <c r="A20" s="181"/>
      <c r="B20" s="164"/>
      <c r="C20" s="274"/>
      <c r="D20" s="164"/>
      <c r="E20" s="164"/>
      <c r="F20" s="229">
        <f t="shared" si="0"/>
        <v>0</v>
      </c>
    </row>
    <row r="21" spans="1:6" ht="18" customHeight="1">
      <c r="A21" s="181"/>
      <c r="B21" s="164"/>
      <c r="C21" s="274"/>
      <c r="D21" s="164"/>
      <c r="E21" s="164"/>
      <c r="F21" s="229">
        <f t="shared" si="0"/>
        <v>0</v>
      </c>
    </row>
    <row r="22" spans="1:6" ht="18" customHeight="1" thickBot="1">
      <c r="A22" s="182"/>
      <c r="B22" s="169"/>
      <c r="C22" s="275"/>
      <c r="D22" s="169"/>
      <c r="E22" s="169"/>
      <c r="F22" s="230">
        <f t="shared" si="0"/>
        <v>0</v>
      </c>
    </row>
    <row r="23" spans="1:6" s="7" customFormat="1" ht="18" customHeight="1" thickBot="1">
      <c r="A23" s="232" t="s">
        <v>94</v>
      </c>
      <c r="B23" s="260">
        <f>SUM(B4:B22)</f>
        <v>14437640</v>
      </c>
      <c r="C23" s="261"/>
      <c r="D23" s="260">
        <f>SUM(D4:D22)</f>
        <v>0</v>
      </c>
      <c r="E23" s="260">
        <f>SUM(E4:E22)</f>
        <v>14437640</v>
      </c>
      <c r="F23" s="231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="145" zoomScaleNormal="85" zoomScalePageLayoutView="145" workbookViewId="0" topLeftCell="A1">
      <selection activeCell="E8" sqref="E8"/>
    </sheetView>
  </sheetViews>
  <sheetFormatPr defaultColWidth="9.37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6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35.25" customHeight="1" thickBot="1">
      <c r="F1" s="117" t="s">
        <v>428</v>
      </c>
    </row>
    <row r="2" spans="1:6" s="16" customFormat="1" ht="48.75" customHeight="1" thickBot="1">
      <c r="A2" s="31" t="s">
        <v>102</v>
      </c>
      <c r="B2" s="15" t="s">
        <v>100</v>
      </c>
      <c r="C2" s="15" t="s">
        <v>101</v>
      </c>
      <c r="D2" s="15" t="s">
        <v>440</v>
      </c>
      <c r="E2" s="15" t="s">
        <v>441</v>
      </c>
      <c r="F2" s="180" t="s">
        <v>442</v>
      </c>
    </row>
    <row r="3" spans="1:6" s="38" customFormat="1" ht="15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>
        <v>6</v>
      </c>
    </row>
    <row r="4" spans="1:6" ht="18" customHeight="1">
      <c r="A4" s="181" t="s">
        <v>419</v>
      </c>
      <c r="B4" s="164">
        <v>12162888</v>
      </c>
      <c r="C4" s="274">
        <v>2019</v>
      </c>
      <c r="D4" s="164"/>
      <c r="E4" s="164">
        <v>12162888</v>
      </c>
      <c r="F4" s="229">
        <f>B4-D4-E4</f>
        <v>0</v>
      </c>
    </row>
    <row r="5" spans="1:6" ht="18" customHeight="1">
      <c r="A5" s="181" t="s">
        <v>446</v>
      </c>
      <c r="B5" s="164">
        <v>3000000</v>
      </c>
      <c r="C5" s="274">
        <v>2019</v>
      </c>
      <c r="D5" s="164"/>
      <c r="E5" s="164">
        <v>3000000</v>
      </c>
      <c r="F5" s="229">
        <f aca="true" t="shared" si="0" ref="F5:F12">B5-D5-E5</f>
        <v>0</v>
      </c>
    </row>
    <row r="6" spans="1:6" ht="18" customHeight="1">
      <c r="A6" s="181"/>
      <c r="B6" s="164"/>
      <c r="C6" s="274"/>
      <c r="D6" s="164"/>
      <c r="E6" s="164"/>
      <c r="F6" s="229">
        <f t="shared" si="0"/>
        <v>0</v>
      </c>
    </row>
    <row r="7" spans="1:6" ht="18" customHeight="1">
      <c r="A7" s="471"/>
      <c r="B7" s="164"/>
      <c r="C7" s="274"/>
      <c r="D7" s="164"/>
      <c r="E7" s="164"/>
      <c r="F7" s="229">
        <f t="shared" si="0"/>
        <v>0</v>
      </c>
    </row>
    <row r="8" spans="1:6" ht="18" customHeight="1">
      <c r="A8" s="181"/>
      <c r="B8" s="164"/>
      <c r="C8" s="274"/>
      <c r="D8" s="164"/>
      <c r="E8" s="164"/>
      <c r="F8" s="229">
        <f t="shared" si="0"/>
        <v>0</v>
      </c>
    </row>
    <row r="9" spans="1:6" ht="18" customHeight="1">
      <c r="A9" s="181"/>
      <c r="B9" s="164"/>
      <c r="C9" s="274"/>
      <c r="D9" s="164"/>
      <c r="E9" s="164"/>
      <c r="F9" s="229">
        <f t="shared" si="0"/>
        <v>0</v>
      </c>
    </row>
    <row r="10" spans="1:6" ht="18" customHeight="1">
      <c r="A10" s="181"/>
      <c r="B10" s="164"/>
      <c r="C10" s="274"/>
      <c r="D10" s="164"/>
      <c r="E10" s="164"/>
      <c r="F10" s="229">
        <f t="shared" si="0"/>
        <v>0</v>
      </c>
    </row>
    <row r="11" spans="1:6" ht="18" customHeight="1">
      <c r="A11" s="181"/>
      <c r="B11" s="164"/>
      <c r="C11" s="274"/>
      <c r="D11" s="164"/>
      <c r="E11" s="164"/>
      <c r="F11" s="229">
        <f t="shared" si="0"/>
        <v>0</v>
      </c>
    </row>
    <row r="12" spans="1:6" ht="18" customHeight="1">
      <c r="A12" s="181"/>
      <c r="B12" s="164"/>
      <c r="C12" s="274"/>
      <c r="D12" s="164"/>
      <c r="E12" s="164"/>
      <c r="F12" s="229">
        <f t="shared" si="0"/>
        <v>0</v>
      </c>
    </row>
    <row r="13" spans="1:6" ht="18" customHeight="1">
      <c r="A13" s="181"/>
      <c r="B13" s="164"/>
      <c r="C13" s="274"/>
      <c r="D13" s="164"/>
      <c r="E13" s="164"/>
      <c r="F13" s="229">
        <f aca="true" t="shared" si="1" ref="F13:F22">B13-D13-E13</f>
        <v>0</v>
      </c>
    </row>
    <row r="14" spans="1:6" ht="18" customHeight="1">
      <c r="A14" s="181"/>
      <c r="B14" s="164"/>
      <c r="C14" s="274"/>
      <c r="D14" s="164"/>
      <c r="E14" s="164"/>
      <c r="F14" s="229">
        <f t="shared" si="1"/>
        <v>0</v>
      </c>
    </row>
    <row r="15" spans="1:6" ht="18" customHeight="1">
      <c r="A15" s="181"/>
      <c r="B15" s="164"/>
      <c r="C15" s="274"/>
      <c r="D15" s="164"/>
      <c r="E15" s="164"/>
      <c r="F15" s="229">
        <f t="shared" si="1"/>
        <v>0</v>
      </c>
    </row>
    <row r="16" spans="1:6" ht="18" customHeight="1">
      <c r="A16" s="181"/>
      <c r="B16" s="164"/>
      <c r="C16" s="274"/>
      <c r="D16" s="164"/>
      <c r="E16" s="164"/>
      <c r="F16" s="229">
        <f t="shared" si="1"/>
        <v>0</v>
      </c>
    </row>
    <row r="17" spans="1:6" ht="18" customHeight="1">
      <c r="A17" s="181"/>
      <c r="B17" s="164"/>
      <c r="C17" s="274"/>
      <c r="D17" s="164"/>
      <c r="E17" s="164"/>
      <c r="F17" s="229">
        <f t="shared" si="1"/>
        <v>0</v>
      </c>
    </row>
    <row r="18" spans="1:6" ht="18" customHeight="1">
      <c r="A18" s="181"/>
      <c r="B18" s="164"/>
      <c r="C18" s="274"/>
      <c r="D18" s="164"/>
      <c r="E18" s="164"/>
      <c r="F18" s="229">
        <f t="shared" si="1"/>
        <v>0</v>
      </c>
    </row>
    <row r="19" spans="1:6" ht="18" customHeight="1">
      <c r="A19" s="181"/>
      <c r="B19" s="164"/>
      <c r="C19" s="274"/>
      <c r="D19" s="164"/>
      <c r="E19" s="164"/>
      <c r="F19" s="229">
        <f t="shared" si="1"/>
        <v>0</v>
      </c>
    </row>
    <row r="20" spans="1:6" ht="18" customHeight="1">
      <c r="A20" s="181"/>
      <c r="B20" s="164"/>
      <c r="C20" s="274"/>
      <c r="D20" s="164"/>
      <c r="E20" s="164"/>
      <c r="F20" s="229">
        <f t="shared" si="1"/>
        <v>0</v>
      </c>
    </row>
    <row r="21" spans="1:6" ht="18" customHeight="1">
      <c r="A21" s="181"/>
      <c r="B21" s="164"/>
      <c r="C21" s="274"/>
      <c r="D21" s="164"/>
      <c r="E21" s="164"/>
      <c r="F21" s="229">
        <f t="shared" si="1"/>
        <v>0</v>
      </c>
    </row>
    <row r="22" spans="1:6" ht="18" customHeight="1" thickBot="1">
      <c r="A22" s="182"/>
      <c r="B22" s="169"/>
      <c r="C22" s="169"/>
      <c r="D22" s="169"/>
      <c r="E22" s="169"/>
      <c r="F22" s="230">
        <f t="shared" si="1"/>
        <v>0</v>
      </c>
    </row>
    <row r="23" spans="1:6" s="7" customFormat="1" ht="18" customHeight="1" thickBot="1">
      <c r="A23" s="232" t="s">
        <v>94</v>
      </c>
      <c r="B23" s="224">
        <f>SUM(B4:B22)</f>
        <v>15162888</v>
      </c>
      <c r="C23" s="261"/>
      <c r="D23" s="224">
        <f>SUM(D4:D22)</f>
        <v>0</v>
      </c>
      <c r="E23" s="224">
        <f>SUM(E4:E22)</f>
        <v>15162888</v>
      </c>
      <c r="F23" s="231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view="pageLayout" zoomScale="130" zoomScaleNormal="145" zoomScalePageLayoutView="130" workbookViewId="0" topLeftCell="A1">
      <selection activeCell="A21" sqref="A21"/>
    </sheetView>
  </sheetViews>
  <sheetFormatPr defaultColWidth="9.375" defaultRowHeight="12.75"/>
  <cols>
    <col min="1" max="1" width="43.75390625" style="18" bestFit="1" customWidth="1"/>
    <col min="2" max="2" width="13.125" style="18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6" customFormat="1" ht="24" customHeight="1" thickBot="1">
      <c r="A1" s="17"/>
      <c r="B1" s="17"/>
      <c r="C1" s="481" t="s">
        <v>426</v>
      </c>
      <c r="D1" s="481"/>
    </row>
    <row r="2" spans="1:4" s="19" customFormat="1" ht="22.5" customHeight="1" thickBot="1">
      <c r="A2" s="33" t="s">
        <v>302</v>
      </c>
      <c r="B2" s="422" t="s">
        <v>300</v>
      </c>
      <c r="C2" s="423" t="s">
        <v>301</v>
      </c>
      <c r="D2" s="424" t="s">
        <v>333</v>
      </c>
    </row>
    <row r="3" spans="1:4" ht="18" customHeight="1">
      <c r="A3" s="183" t="s">
        <v>340</v>
      </c>
      <c r="B3" s="416"/>
      <c r="C3" s="162">
        <v>50000</v>
      </c>
      <c r="D3" s="414"/>
    </row>
    <row r="4" spans="1:4" ht="18" customHeight="1">
      <c r="A4" s="184" t="s">
        <v>341</v>
      </c>
      <c r="B4" s="417"/>
      <c r="C4" s="165"/>
      <c r="D4" s="415"/>
    </row>
    <row r="5" spans="1:4" ht="18" customHeight="1">
      <c r="A5" s="184" t="s">
        <v>342</v>
      </c>
      <c r="B5" s="417"/>
      <c r="C5" s="165"/>
      <c r="D5" s="415"/>
    </row>
    <row r="6" spans="1:4" ht="18" customHeight="1">
      <c r="A6" s="184" t="s">
        <v>343</v>
      </c>
      <c r="B6" s="417"/>
      <c r="C6" s="165">
        <v>3000000</v>
      </c>
      <c r="D6" s="415"/>
    </row>
    <row r="7" spans="1:4" ht="18" customHeight="1">
      <c r="A7" s="184" t="s">
        <v>365</v>
      </c>
      <c r="B7" s="417">
        <v>100000</v>
      </c>
      <c r="C7" s="165">
        <v>14623653</v>
      </c>
      <c r="D7" s="415">
        <v>2105112</v>
      </c>
    </row>
    <row r="8" spans="1:4" ht="18" customHeight="1">
      <c r="A8" s="184" t="s">
        <v>344</v>
      </c>
      <c r="B8" s="417"/>
      <c r="C8" s="165">
        <v>100000</v>
      </c>
      <c r="D8" s="415"/>
    </row>
    <row r="9" spans="1:4" ht="18" customHeight="1">
      <c r="A9" s="184" t="s">
        <v>345</v>
      </c>
      <c r="B9" s="417">
        <v>1300000</v>
      </c>
      <c r="C9" s="165">
        <v>570000</v>
      </c>
      <c r="D9" s="415"/>
    </row>
    <row r="10" spans="1:4" ht="18" customHeight="1">
      <c r="A10" s="184" t="s">
        <v>346</v>
      </c>
      <c r="B10" s="417"/>
      <c r="C10" s="165">
        <v>610000</v>
      </c>
      <c r="D10" s="415"/>
    </row>
    <row r="11" spans="1:4" ht="18" customHeight="1">
      <c r="A11" s="184" t="s">
        <v>347</v>
      </c>
      <c r="B11" s="417">
        <v>1000000</v>
      </c>
      <c r="C11" s="165">
        <v>1000000</v>
      </c>
      <c r="D11" s="415"/>
    </row>
    <row r="12" spans="1:4" ht="18" customHeight="1">
      <c r="A12" s="184" t="s">
        <v>348</v>
      </c>
      <c r="B12" s="417"/>
      <c r="C12" s="165">
        <v>16000</v>
      </c>
      <c r="D12" s="415"/>
    </row>
    <row r="13" spans="1:4" ht="18" customHeight="1">
      <c r="A13" s="184" t="s">
        <v>349</v>
      </c>
      <c r="B13" s="417">
        <v>3000000</v>
      </c>
      <c r="C13" s="165">
        <v>4628740</v>
      </c>
      <c r="D13" s="415"/>
    </row>
    <row r="14" spans="1:4" ht="18" customHeight="1">
      <c r="A14" s="184" t="s">
        <v>350</v>
      </c>
      <c r="B14" s="417">
        <v>8846058</v>
      </c>
      <c r="C14" s="165">
        <v>10871640</v>
      </c>
      <c r="D14" s="415"/>
    </row>
    <row r="15" spans="1:4" ht="18" customHeight="1">
      <c r="A15" s="184" t="s">
        <v>351</v>
      </c>
      <c r="B15" s="417">
        <v>100000</v>
      </c>
      <c r="C15" s="165">
        <v>810000</v>
      </c>
      <c r="D15" s="415"/>
    </row>
    <row r="16" spans="1:4" ht="18" customHeight="1">
      <c r="A16" s="184" t="s">
        <v>352</v>
      </c>
      <c r="B16" s="417">
        <v>5636768</v>
      </c>
      <c r="C16" s="165">
        <v>7616784</v>
      </c>
      <c r="D16" s="415"/>
    </row>
    <row r="17" spans="1:4" ht="18" customHeight="1">
      <c r="A17" s="184" t="s">
        <v>353</v>
      </c>
      <c r="B17" s="417"/>
      <c r="C17" s="165">
        <v>900000</v>
      </c>
      <c r="D17" s="415"/>
    </row>
    <row r="18" spans="1:4" ht="18" customHeight="1">
      <c r="A18" s="185" t="s">
        <v>354</v>
      </c>
      <c r="B18" s="418"/>
      <c r="C18" s="165">
        <v>120000</v>
      </c>
      <c r="D18" s="415"/>
    </row>
    <row r="19" spans="1:4" ht="18" customHeight="1">
      <c r="A19" s="185" t="s">
        <v>355</v>
      </c>
      <c r="B19" s="418"/>
      <c r="C19" s="165">
        <v>25000</v>
      </c>
      <c r="D19" s="415"/>
    </row>
    <row r="20" spans="1:4" ht="18" customHeight="1">
      <c r="A20" s="185" t="s">
        <v>356</v>
      </c>
      <c r="B20" s="418"/>
      <c r="C20" s="165">
        <v>165000</v>
      </c>
      <c r="D20" s="415"/>
    </row>
    <row r="21" spans="1:4" ht="18" customHeight="1">
      <c r="A21" s="185" t="s">
        <v>367</v>
      </c>
      <c r="B21" s="418"/>
      <c r="C21" s="165"/>
      <c r="D21" s="415"/>
    </row>
    <row r="22" spans="1:4" ht="18" customHeight="1">
      <c r="A22" s="426" t="s">
        <v>357</v>
      </c>
      <c r="B22" s="418"/>
      <c r="C22" s="165">
        <v>150000</v>
      </c>
      <c r="D22" s="415">
        <v>150000</v>
      </c>
    </row>
    <row r="23" spans="1:4" ht="18" customHeight="1">
      <c r="A23" s="185" t="s">
        <v>358</v>
      </c>
      <c r="B23" s="418"/>
      <c r="C23" s="165">
        <v>100000</v>
      </c>
      <c r="D23" s="415">
        <v>100000</v>
      </c>
    </row>
    <row r="24" spans="1:4" ht="18" customHeight="1">
      <c r="A24" s="184" t="s">
        <v>364</v>
      </c>
      <c r="B24" s="417"/>
      <c r="C24" s="165">
        <v>90000</v>
      </c>
      <c r="D24" s="415">
        <v>90000</v>
      </c>
    </row>
    <row r="25" spans="1:4" ht="18" customHeight="1">
      <c r="A25" s="184" t="s">
        <v>363</v>
      </c>
      <c r="B25" s="417"/>
      <c r="C25" s="165">
        <v>3447466</v>
      </c>
      <c r="D25" s="415"/>
    </row>
    <row r="26" spans="1:4" ht="18" customHeight="1">
      <c r="A26" s="184" t="s">
        <v>362</v>
      </c>
      <c r="B26" s="417"/>
      <c r="C26" s="165">
        <v>200000</v>
      </c>
      <c r="D26" s="415">
        <v>200000</v>
      </c>
    </row>
    <row r="27" spans="1:4" ht="18" customHeight="1">
      <c r="A27" s="184" t="s">
        <v>361</v>
      </c>
      <c r="B27" s="417"/>
      <c r="C27" s="165">
        <v>50000</v>
      </c>
      <c r="D27" s="415">
        <v>50000</v>
      </c>
    </row>
    <row r="28" spans="1:4" ht="18" customHeight="1">
      <c r="A28" s="184" t="s">
        <v>360</v>
      </c>
      <c r="B28" s="417">
        <v>1000000</v>
      </c>
      <c r="C28" s="165">
        <v>1578676</v>
      </c>
      <c r="D28" s="415"/>
    </row>
    <row r="29" spans="1:4" ht="18" customHeight="1">
      <c r="A29" s="184" t="s">
        <v>425</v>
      </c>
      <c r="B29" s="417">
        <v>60000</v>
      </c>
      <c r="C29" s="165">
        <v>3847949</v>
      </c>
      <c r="D29" s="415"/>
    </row>
    <row r="30" spans="1:4" ht="18" customHeight="1">
      <c r="A30" s="184" t="s">
        <v>359</v>
      </c>
      <c r="B30" s="417"/>
      <c r="C30" s="165">
        <v>960000</v>
      </c>
      <c r="D30" s="415">
        <v>960000</v>
      </c>
    </row>
    <row r="31" spans="1:4" ht="18" customHeight="1">
      <c r="A31" s="184" t="s">
        <v>372</v>
      </c>
      <c r="B31" s="417"/>
      <c r="C31" s="165">
        <v>254000</v>
      </c>
      <c r="D31" s="415"/>
    </row>
    <row r="32" spans="1:4" ht="18" customHeight="1">
      <c r="A32" s="184" t="s">
        <v>366</v>
      </c>
      <c r="B32" s="417"/>
      <c r="C32" s="165">
        <v>1000000</v>
      </c>
      <c r="D32" s="415"/>
    </row>
    <row r="33" spans="1:4" ht="18" customHeight="1">
      <c r="A33" s="184" t="s">
        <v>369</v>
      </c>
      <c r="B33" s="417"/>
      <c r="C33" s="165">
        <v>150000</v>
      </c>
      <c r="D33" s="415"/>
    </row>
    <row r="34" spans="1:4" ht="18" customHeight="1">
      <c r="A34" s="184" t="s">
        <v>370</v>
      </c>
      <c r="B34" s="417">
        <v>15337084</v>
      </c>
      <c r="C34" s="165"/>
      <c r="D34" s="415"/>
    </row>
    <row r="35" spans="1:4" ht="18" customHeight="1">
      <c r="A35" s="184" t="s">
        <v>371</v>
      </c>
      <c r="B35" s="417">
        <v>33850000</v>
      </c>
      <c r="C35" s="165"/>
      <c r="D35" s="415"/>
    </row>
    <row r="36" spans="1:4" ht="18" customHeight="1">
      <c r="A36" s="186" t="s">
        <v>368</v>
      </c>
      <c r="B36" s="419">
        <v>12162888</v>
      </c>
      <c r="C36" s="165">
        <v>15236200</v>
      </c>
      <c r="D36" s="415"/>
    </row>
    <row r="37" spans="1:4" ht="18" customHeight="1">
      <c r="A37" s="186" t="s">
        <v>423</v>
      </c>
      <c r="B37" s="419">
        <v>9565472</v>
      </c>
      <c r="C37" s="170">
        <v>2796300</v>
      </c>
      <c r="D37" s="415">
        <v>9565472</v>
      </c>
    </row>
    <row r="38" spans="1:4" ht="18" customHeight="1">
      <c r="A38" s="186" t="s">
        <v>427</v>
      </c>
      <c r="B38" s="419"/>
      <c r="C38" s="170">
        <v>6769172</v>
      </c>
      <c r="D38" s="415"/>
    </row>
    <row r="39" spans="1:4" ht="18" customHeight="1">
      <c r="A39" s="186" t="s">
        <v>80</v>
      </c>
      <c r="B39" s="419"/>
      <c r="C39" s="170">
        <v>10221690</v>
      </c>
      <c r="D39" s="415"/>
    </row>
    <row r="40" spans="1:4" ht="18" customHeight="1" thickBot="1">
      <c r="A40" s="324"/>
      <c r="B40" s="420"/>
      <c r="C40" s="170"/>
      <c r="D40" s="415"/>
    </row>
    <row r="41" spans="1:4" ht="18" customHeight="1" thickBot="1">
      <c r="A41" s="267" t="s">
        <v>94</v>
      </c>
      <c r="B41" s="431">
        <v>91958270</v>
      </c>
      <c r="C41" s="413">
        <f>SUM(C3:C40)</f>
        <v>91958270</v>
      </c>
      <c r="D41" s="225">
        <f>SUM(D3:D40)</f>
        <v>13220584</v>
      </c>
    </row>
    <row r="42" ht="19.5" customHeight="1"/>
    <row r="43" ht="21.75" customHeight="1" thickBot="1"/>
    <row r="44" spans="1:4" ht="21" customHeight="1">
      <c r="A44" s="482" t="s">
        <v>303</v>
      </c>
      <c r="B44" s="483"/>
      <c r="C44" s="483"/>
      <c r="D44" s="484"/>
    </row>
    <row r="45" spans="1:4" ht="19.5" customHeight="1">
      <c r="A45" s="186" t="s">
        <v>451</v>
      </c>
      <c r="B45" s="419"/>
      <c r="C45" s="170">
        <v>6769172</v>
      </c>
      <c r="D45" s="415"/>
    </row>
    <row r="46" spans="1:4" ht="21" customHeight="1">
      <c r="A46" s="186" t="s">
        <v>80</v>
      </c>
      <c r="B46" s="419"/>
      <c r="C46" s="170">
        <v>10221690</v>
      </c>
      <c r="D46" s="415"/>
    </row>
    <row r="47" spans="1:4" ht="20.25" customHeight="1">
      <c r="A47" s="186"/>
      <c r="B47" s="419"/>
      <c r="C47" s="170"/>
      <c r="D47" s="415"/>
    </row>
    <row r="48" spans="1:4" ht="21" customHeight="1">
      <c r="A48" s="186"/>
      <c r="B48" s="419"/>
      <c r="C48" s="170"/>
      <c r="D48" s="415"/>
    </row>
    <row r="49" spans="1:4" ht="19.5" customHeight="1">
      <c r="A49" s="186"/>
      <c r="B49" s="419"/>
      <c r="C49" s="170"/>
      <c r="D49" s="415"/>
    </row>
    <row r="50" spans="1:4" ht="22.5" customHeight="1" thickBot="1">
      <c r="A50" s="324"/>
      <c r="B50" s="420"/>
      <c r="C50" s="170"/>
      <c r="D50" s="415"/>
    </row>
    <row r="51" spans="1:4" ht="18.75" customHeight="1" thickBot="1">
      <c r="A51" s="267" t="s">
        <v>94</v>
      </c>
      <c r="B51" s="421"/>
      <c r="C51" s="413">
        <f>SUM(C44:C50)</f>
        <v>16990862</v>
      </c>
      <c r="D51" s="225">
        <f>SUM(D44:D50)</f>
        <v>0</v>
      </c>
    </row>
  </sheetData>
  <sheetProtection/>
  <mergeCells count="2">
    <mergeCell ref="C1:D1"/>
    <mergeCell ref="A44:D4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&amp;L&amp;12Fácánkert Község Önkormányzatának 
bevételei és kiadásai kormányzati funkciónként&amp;R&amp;"Times New Roman CE,Félkövér dőlt"8.számú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2019-02-08T07:54:55Z</cp:lastPrinted>
  <dcterms:created xsi:type="dcterms:W3CDTF">1999-10-30T10:30:45Z</dcterms:created>
  <dcterms:modified xsi:type="dcterms:W3CDTF">2019-02-08T08:01:35Z</dcterms:modified>
  <cp:category/>
  <cp:version/>
  <cp:contentType/>
  <cp:contentStatus/>
</cp:coreProperties>
</file>