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45" firstSheet="6" activeTab="11"/>
  </bookViews>
  <sheets>
    <sheet name="BEVÉTELEK, KIADÁSOK" sheetId="1" r:id="rId1"/>
    <sheet name="ESZKÖZÖK" sheetId="2" r:id="rId2"/>
    <sheet name="FORRÁSOK" sheetId="3" r:id="rId3"/>
    <sheet name="ELLENŐRZÉS" sheetId="4" r:id="rId4"/>
    <sheet name="A vagyoni helyzet alakulása" sheetId="5" r:id="rId5"/>
    <sheet name="A vagyoni helyzet mutatói" sheetId="6" r:id="rId6"/>
    <sheet name="Pénzügyi helyzet értékelése" sheetId="7" r:id="rId7"/>
    <sheet name="1.tábla" sheetId="8" r:id="rId8"/>
    <sheet name="2.tábla" sheetId="9" r:id="rId9"/>
    <sheet name="3.tábla" sheetId="10" r:id="rId10"/>
    <sheet name="4.tábla" sheetId="11" r:id="rId11"/>
    <sheet name="5.tábla" sheetId="12" r:id="rId12"/>
    <sheet name="6. tábla" sheetId="13" r:id="rId13"/>
    <sheet name="7.tábla" sheetId="14" r:id="rId14"/>
    <sheet name="8.tábla      " sheetId="15" r:id="rId15"/>
    <sheet name="9.tábla" sheetId="16" r:id="rId16"/>
    <sheet name="10.tábla" sheetId="17" r:id="rId17"/>
    <sheet name="11.tábla" sheetId="18" r:id="rId18"/>
    <sheet name="12.tábla" sheetId="19" r:id="rId19"/>
    <sheet name="13. tábla" sheetId="20" r:id="rId20"/>
    <sheet name="13. tábla-2" sheetId="21" r:id="rId21"/>
    <sheet name="14.tábla" sheetId="22" r:id="rId22"/>
    <sheet name="15. tábla" sheetId="23" r:id="rId23"/>
    <sheet name="16. tábla" sheetId="24" r:id="rId24"/>
    <sheet name="17. sz.tábla" sheetId="25" r:id="rId25"/>
    <sheet name="Munka1" sheetId="26" r:id="rId26"/>
    <sheet name="Munka2" sheetId="27" r:id="rId27"/>
  </sheets>
  <externalReferences>
    <externalReference r:id="rId30"/>
  </externalReferences>
  <definedNames>
    <definedName name="_xlnm.Print_Area" localSheetId="21">'14.tábla'!$A$1:$D$36</definedName>
    <definedName name="_xlnm.Print_Area" localSheetId="22">'15. tábla'!$A$1:$D$36</definedName>
    <definedName name="_xlnm.Print_Area" localSheetId="11">'5.tábla'!$A$1:$I$63</definedName>
  </definedNames>
  <calcPr fullCalcOnLoad="1"/>
</workbook>
</file>

<file path=xl/sharedStrings.xml><?xml version="1.0" encoding="utf-8"?>
<sst xmlns="http://schemas.openxmlformats.org/spreadsheetml/2006/main" count="716" uniqueCount="526">
  <si>
    <t>ESZKÖZÖK</t>
  </si>
  <si>
    <t>Sorszám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</si>
  <si>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</si>
  <si>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</si>
  <si>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</si>
  <si>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</si>
  <si>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</si>
  <si>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</si>
  <si>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</si>
  <si>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</si>
  <si>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</si>
  <si>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</si>
  <si>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>FORRÁSOK</t>
  </si>
  <si>
    <t>M e g n e v e z é s</t>
  </si>
  <si>
    <t>Előző évi       E Ft</t>
  </si>
  <si>
    <t>Tárgyévi      E Ft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</si>
  <si>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</si>
  <si>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</si>
  <si>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</si>
  <si>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</si>
  <si>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</si>
  <si>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</si>
  <si>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</si>
  <si>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</si>
  <si>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</si>
  <si>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</si>
  <si>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</si>
  <si>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</si>
  <si>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</si>
  <si>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</si>
  <si>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</si>
  <si>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 D. SAJÁT TŐKE ÖSSZESEN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</si>
  <si>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</si>
  <si>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</si>
  <si>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</si>
  <si>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</si>
  <si>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</si>
  <si>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</si>
  <si>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M u t a t ó</t>
  </si>
  <si>
    <t>Előző év</t>
  </si>
  <si>
    <t xml:space="preserve">Befektetett eszközök aránya    </t>
  </si>
  <si>
    <t xml:space="preserve">Forgóeszközök aránya 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</si>
  <si>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</si>
  <si>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</si>
  <si>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</si>
  <si>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</si>
  <si>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</si>
  <si>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Tőkeerősség (saját tőke aránya)</t>
  </si>
  <si>
    <t>Saját tőke növekedési mutató</t>
  </si>
  <si>
    <t>a) Adósságállománnyal kapcsolatos mutatók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</si>
  <si>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</si>
  <si>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</si>
  <si>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</si>
  <si>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</si>
  <si>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</si>
  <si>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</si>
  <si>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>Ezer forintban!</t>
  </si>
  <si>
    <t>01</t>
  </si>
  <si>
    <t>02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</si>
  <si>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</si>
  <si>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</si>
  <si>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>ÖSSZESEN</t>
  </si>
  <si>
    <t>1.</t>
  </si>
  <si>
    <t>2.</t>
  </si>
  <si>
    <t>1-2.</t>
  </si>
  <si>
    <t>EGYENLEG</t>
  </si>
  <si>
    <t>Csak a bevitt mérleg egyezőségét vizsgálja. Eltérés esetén a hibás év adatai alatt ELTÉRÉS szöveg lesz.</t>
  </si>
  <si>
    <t xml:space="preserve"> II. Tárgyi eszközök összesen (08+..+15)</t>
  </si>
  <si>
    <t>III. Befektetett pénzügyi eszközök összesen (17+..+22)</t>
  </si>
  <si>
    <t>IV. Üzemeltetésre, kezelésre átadott, koncesszióba adott vagyonkezelésbe vett eszközök (24+…+28)</t>
  </si>
  <si>
    <t>A) BEFEKTETETT ESZKÖZÖK ÖSSZESEN (07+16+23+29)</t>
  </si>
  <si>
    <t>Előző év
(nyitó)</t>
  </si>
  <si>
    <t>Megoszlás %-ban</t>
  </si>
  <si>
    <t>Bevételi jogcím</t>
  </si>
  <si>
    <t>Eredeti ei.</t>
  </si>
  <si>
    <t>Teljesítés</t>
  </si>
  <si>
    <t>Önkormányzat működési bevételei</t>
  </si>
  <si>
    <t>Felhalmozási és tőkejellegű bevételek</t>
  </si>
  <si>
    <t>Támogatások, kiegészítések</t>
  </si>
  <si>
    <t>Véglegesen átvett pénzeszközök</t>
  </si>
  <si>
    <t>Finanszírozási bevételek</t>
  </si>
  <si>
    <t>Előző évi pénzmaradvány igénybevétele</t>
  </si>
  <si>
    <t>Összesen:</t>
  </si>
  <si>
    <t>Mód. ei.</t>
  </si>
  <si>
    <t>Kiadási jogcím</t>
  </si>
  <si>
    <t>Folyó működési kiadások</t>
  </si>
  <si>
    <t>Felhalmozási és tőkejellegű kiadások</t>
  </si>
  <si>
    <t>Tartalékok</t>
  </si>
  <si>
    <t>Hitelek kamatai</t>
  </si>
  <si>
    <t>Egyéb kiadások</t>
  </si>
  <si>
    <t>Finanszírozási kiadások</t>
  </si>
  <si>
    <t>Megnevezés</t>
  </si>
  <si>
    <t>Nyitó</t>
  </si>
  <si>
    <t>Növekedés</t>
  </si>
  <si>
    <t>Csökkenés</t>
  </si>
  <si>
    <t>Záró</t>
  </si>
  <si>
    <t>a) Bruttó érték változása</t>
  </si>
  <si>
    <t>Vagyoni értékű jogok</t>
  </si>
  <si>
    <t>Szellemi termékek</t>
  </si>
  <si>
    <t>Immateriális javak értékhelyesbítése</t>
  </si>
  <si>
    <t>1/b.sz. tábla</t>
  </si>
  <si>
    <t>b) Halmozott értékcsökkenés változása</t>
  </si>
  <si>
    <t>Bruttó érték</t>
  </si>
  <si>
    <t>Értékcsökkenés</t>
  </si>
  <si>
    <t>Nettó érték</t>
  </si>
  <si>
    <t>Ingatlanok és kapcsolódó vagyoni értékű jogok</t>
  </si>
  <si>
    <t>Gépek, berendezések, felszerelések</t>
  </si>
  <si>
    <t>Járművek</t>
  </si>
  <si>
    <t>Tenyészállatok</t>
  </si>
  <si>
    <t>Beruházásra adott előlegek</t>
  </si>
  <si>
    <t>Üzemeltetésre átadott eszközök</t>
  </si>
  <si>
    <t>4.sz. tábla</t>
  </si>
  <si>
    <t>Alapítás átszervezés aktivált értéke</t>
  </si>
  <si>
    <t>Kísérleti fejlesztés aktivált értéke</t>
  </si>
  <si>
    <t>Immateriális javakra adott előlegek</t>
  </si>
  <si>
    <t>Egyéb tartós részesedés</t>
  </si>
  <si>
    <t>Tartós hitelviszonyt megtestesítő értékpapír</t>
  </si>
  <si>
    <t>Tartósra adott kölcsönök</t>
  </si>
  <si>
    <t>Hosszú lejáratú bankbetétek</t>
  </si>
  <si>
    <t>Tárgyévi</t>
  </si>
  <si>
    <t>a) A határidőn túli kintlevőségek alakulása</t>
  </si>
  <si>
    <t>Lejárt követelések</t>
  </si>
  <si>
    <t>Összeg (ezer Ft-ban)</t>
  </si>
  <si>
    <t>%-os megoszlás</t>
  </si>
  <si>
    <t>181    -  360 napon belül</t>
  </si>
  <si>
    <t>360 napon túli</t>
  </si>
  <si>
    <t xml:space="preserve"> 31     -   90 napon belül</t>
  </si>
  <si>
    <t xml:space="preserve"> -     30 napon belül</t>
  </si>
  <si>
    <t xml:space="preserve">  91    -  180 napon belül</t>
  </si>
  <si>
    <t>Követelések összesen (mérlegadat)</t>
  </si>
  <si>
    <t>Sor-szám</t>
  </si>
  <si>
    <t>Adatok ezer Ft-ban</t>
  </si>
  <si>
    <t xml:space="preserve">  Ö S S Z E S E N</t>
  </si>
  <si>
    <t>Magánszemélyek kommunális adója</t>
  </si>
  <si>
    <t>Vállalkozások kommunális adója</t>
  </si>
  <si>
    <t>Iparűzési adó</t>
  </si>
  <si>
    <t>3.</t>
  </si>
  <si>
    <t>PÉNZESZKÖZÖK VÁLTOZÁSÁNAK LEVEZETÉSE</t>
  </si>
  <si>
    <t>Összeg  ( E Ft )</t>
  </si>
  <si>
    <t>4.</t>
  </si>
  <si>
    <t>5.</t>
  </si>
  <si>
    <t>6.</t>
  </si>
  <si>
    <t>7.</t>
  </si>
  <si>
    <t>8.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</si>
  <si>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</si>
  <si>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</si>
  <si>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Kiadások    ( - )</t>
  </si>
  <si>
    <t>Bevételek   ( + )</t>
  </si>
  <si>
    <t xml:space="preserve"> II. Eredmény tartalék </t>
  </si>
  <si>
    <t xml:space="preserve"> I. Költségvetési tartalék</t>
  </si>
  <si>
    <t xml:space="preserve"> III. Értékelési tartalék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</si>
  <si>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</si>
  <si>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</si>
  <si>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</si>
  <si>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</si>
  <si>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</si>
  <si>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</si>
  <si>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</si>
  <si>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</si>
  <si>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</si>
  <si>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</si>
  <si>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</si>
  <si>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</si>
  <si>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</si>
  <si>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</si>
  <si>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</si>
  <si>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</si>
  <si>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</si>
  <si>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</si>
  <si>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</si>
  <si>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</si>
  <si>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</si>
  <si>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</si>
  <si>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</si>
  <si>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</si>
  <si>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</si>
  <si>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</si>
  <si>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</si>
  <si>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</si>
  <si>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</si>
  <si>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</si>
  <si>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</si>
  <si>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</si>
  <si>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</si>
  <si>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</si>
  <si>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</si>
  <si>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</si>
  <si>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</si>
  <si>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</si>
  <si>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</si>
  <si>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</si>
  <si>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II. Követelések összesen (38+39+40+41)</t>
  </si>
  <si>
    <t xml:space="preserve">   1. Egyéb részesedés (2951., 298-ból)</t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</si>
  <si>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</si>
  <si>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 xml:space="preserve"> III. Értékpapírok összesen (46+47)</t>
  </si>
  <si>
    <t xml:space="preserve">   1. Pénztárak, csekkek, betétkönyvek  (33.)</t>
  </si>
  <si>
    <t xml:space="preserve">   2. Költségvetési bankszámlák  (34.)</t>
  </si>
  <si>
    <t xml:space="preserve">   4. Idegen pénzeszközök számlái  (36.)</t>
  </si>
  <si>
    <t xml:space="preserve">   3. Elszámolási számlák  (35.)</t>
  </si>
  <si>
    <t xml:space="preserve"> IV. Pénzeszközök összesen (49+50+51+52)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</si>
  <si>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</si>
  <si>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</si>
  <si>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</si>
  <si>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</si>
  <si>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(54+55+56+57)</t>
  </si>
  <si>
    <t>B) FORGÓESZKÖZÖK ÖSSZESEN  (37+45+48+53+58)</t>
  </si>
  <si>
    <t>ESZKÖZÖK ÖSSZESEN  (30+59)</t>
  </si>
  <si>
    <t xml:space="preserve"> D) SAJÁT TŐKE ÖSSZESEN (61+62+63)</t>
  </si>
  <si>
    <t xml:space="preserve">      ebből - tárgyévi költségvetési tartalék elszámolása (4211.)</t>
  </si>
  <si>
    <r>
      <t xml:space="preserve">   1. Költségvetési tartalék elszámolása (4211., 4214.) </t>
    </r>
    <r>
      <rPr>
        <b/>
        <sz val="9"/>
        <rFont val="Times New Roman CE"/>
        <family val="1"/>
      </rPr>
      <t>(66+67)</t>
    </r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</si>
  <si>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</si>
  <si>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</si>
  <si>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</si>
  <si>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</si>
  <si>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(65+68+69+70+71)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</si>
  <si>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</si>
  <si>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</si>
  <si>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           - előző év(ek) költségvetési tartalékának elszámolása (4214.)</t>
  </si>
  <si>
    <r>
      <t xml:space="preserve">   1. Vállalkozási tartalék elszámolása  (4221., 4224.) </t>
    </r>
    <r>
      <rPr>
        <b/>
        <sz val="9"/>
        <rFont val="Times New Roman CE"/>
        <family val="1"/>
      </rPr>
      <t>(74+75)</t>
    </r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</si>
  <si>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</si>
  <si>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</si>
  <si>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</si>
  <si>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</si>
  <si>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</si>
  <si>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</si>
  <si>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</si>
  <si>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</si>
  <si>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</si>
  <si>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</si>
  <si>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</si>
  <si>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(81+82+83+84+85+86)</t>
  </si>
  <si>
    <r>
      <t xml:space="preserve">   3. Kötelezettségek áruszállításból és szolgáltatásból (szállítók) (441-443.) </t>
    </r>
    <r>
      <rPr>
        <b/>
        <sz val="9"/>
        <rFont val="Times New Roman CE"/>
        <family val="1"/>
      </rPr>
      <t>(91+92)</t>
    </r>
  </si>
  <si>
    <r>
      <t xml:space="preserve">   4. Egyéb rövid lejáratú kötelezettségek</t>
    </r>
    <r>
      <rPr>
        <sz val="8"/>
        <rFont val="Times New Roman CE"/>
        <family val="1"/>
      </rPr>
      <t xml:space="preserve"> (43-ból, 444., 445., 446., 447., 448., 449., 4551.) </t>
    </r>
  </si>
  <si>
    <t xml:space="preserve">    Ebből: - váltótartozások (444.)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</si>
  <si>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</si>
  <si>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</si>
  <si>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</si>
  <si>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munkavállalókkal szembeni kötelezettségek (445.)</t>
  </si>
  <si>
    <t xml:space="preserve">              - szabálytalan kifizetések miatti kötelezettségek (448.)</t>
  </si>
  <si>
    <t xml:space="preserve">   - egyéb különféle kötelezettségek (437., 458., 449-ből)</t>
  </si>
  <si>
    <t xml:space="preserve">   - tárgyévi költségvetést terhelő egyéb rövid lejáratú kötelezettségek (449-ből) 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</si>
  <si>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</si>
  <si>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</si>
  <si>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 xml:space="preserve">              - beruházási, fejlesztési hitelek következő évet terhelő törlesztő részletei 
                 (43111-ből, 4321-ből, 4331-ből)</t>
  </si>
  <si>
    <t xml:space="preserve">              - felhalmozási célú kötvénykibocsátásból származó tartozások 
                 következő évet terhelő törlesztő részletei (4341-ből)</t>
  </si>
  <si>
    <t xml:space="preserve">              - hosszú lejáratra kapott kölcsönök következő évet terhelő 
                 törlesztő részletei (4351-ből, 4361-ből)</t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</si>
  <si>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</si>
  <si>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t xml:space="preserve"> II. Rövid lejáratú kötelezettségek összesen  (88+89+90+93)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</si>
  <si>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</si>
  <si>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</si>
  <si>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(488-489-ből)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</si>
  <si>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</si>
  <si>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</si>
  <si>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 (109+...+112)</t>
  </si>
  <si>
    <t>F) KÖTELEZETTSÉGEK ÖSSZESEN  (87+108+115)</t>
  </si>
  <si>
    <t>FORRÁSOK ÖSSZESEN  (87+108+115)</t>
  </si>
  <si>
    <t>3.sz. tábla</t>
  </si>
  <si>
    <t>Gépjárműadó</t>
  </si>
  <si>
    <t>Talajterhelési díj</t>
  </si>
  <si>
    <t xml:space="preserve">
Befizetés
(e Ft)</t>
  </si>
  <si>
    <t xml:space="preserve">
Hátralék
(e Ft)</t>
  </si>
  <si>
    <t xml:space="preserve">
Túlfizetés
(eFt)</t>
  </si>
  <si>
    <t xml:space="preserve">
Túlfizetés
(e Ft)</t>
  </si>
  <si>
    <t xml:space="preserve">           Ezer forintban</t>
  </si>
  <si>
    <t>Mennyiség</t>
  </si>
  <si>
    <t xml:space="preserve">db </t>
  </si>
  <si>
    <t>0-ig leírt forgalomképtelen immateriális javak</t>
  </si>
  <si>
    <t>0-ig leírt korlátozottan forgalomképes immateriális javak</t>
  </si>
  <si>
    <t>0-ig leírt forgalomképes immateriális javak</t>
  </si>
  <si>
    <t>0-ig leírt immateriális javak összesen</t>
  </si>
  <si>
    <t>0-ig leírt forgalomképtelen épületek</t>
  </si>
  <si>
    <t>0-ig leírt forgalomképtelen építmények</t>
  </si>
  <si>
    <t>0-ig leírt korlátozottan forgalomképes épületek</t>
  </si>
  <si>
    <t>0-ig leírt korlátozottan forgalomképes építmények</t>
  </si>
  <si>
    <t>0-ig leírt forgalomképes épületek</t>
  </si>
  <si>
    <t>0-ig leírt forgalomképes építmények</t>
  </si>
  <si>
    <t>0-ig leírt ingatlanok összesen</t>
  </si>
  <si>
    <t>0-ig leírt gépek, berendezések</t>
  </si>
  <si>
    <t>0-ig leírt járművek</t>
  </si>
  <si>
    <t>0-ig leírt egyéb tárgyi eszközök összesen</t>
  </si>
  <si>
    <t>0-ig leírt üzemeltetésre átadott épületek</t>
  </si>
  <si>
    <t>0-ig leírt üzemeltetésre átadott építmények</t>
  </si>
  <si>
    <t>0-ig leírt üzemeltetésre átadott gépek, berendezések</t>
  </si>
  <si>
    <t>0-ig leírt üzemeltetésre átadott járművek</t>
  </si>
  <si>
    <t>0-ig leírt üzemeltetésre átadott eszközök összesen</t>
  </si>
  <si>
    <t>0-ig LEÍRT BEFEKTETETT ESZKÖZÖK MINDÖSSZESEN</t>
  </si>
  <si>
    <t>Ingatlanok</t>
  </si>
  <si>
    <t>Összesen</t>
  </si>
  <si>
    <t>Nyitó érték</t>
  </si>
  <si>
    <t>Beruházások növekedése</t>
  </si>
  <si>
    <t>- új beszerzés, létesítés</t>
  </si>
  <si>
    <t>- térítés nélküli átvétel</t>
  </si>
  <si>
    <t>- egyéb növekedés</t>
  </si>
  <si>
    <t>Beruházások csökkenései</t>
  </si>
  <si>
    <t>- eladás, átadás</t>
  </si>
  <si>
    <t>- térítés nélküli átadás</t>
  </si>
  <si>
    <t>- egyéb csökkenés</t>
  </si>
  <si>
    <t>Záró érték</t>
  </si>
  <si>
    <t>8.sz. tábla</t>
  </si>
  <si>
    <t>Nyitóadatok</t>
  </si>
  <si>
    <t>Tárgyévben elszámolt értékvesztés</t>
  </si>
  <si>
    <t>Tárgyévben visszaírt/ kivezetett értékvesztés</t>
  </si>
  <si>
    <t>Záró adatok</t>
  </si>
  <si>
    <t>Bekerülési érték</t>
  </si>
  <si>
    <t>Elszámolt értékvesztés nyitó értéke</t>
  </si>
  <si>
    <t>értékvesztés záró értéke</t>
  </si>
  <si>
    <t>Egyéb tartós részesedések</t>
  </si>
  <si>
    <t>03</t>
  </si>
  <si>
    <t>Tartós hitelviszonyt megtest. értékpapírok</t>
  </si>
  <si>
    <t>04</t>
  </si>
  <si>
    <t>Tartósan adott kölcsönök</t>
  </si>
  <si>
    <t>05</t>
  </si>
  <si>
    <t>Egyéb hosszúlejáratú követelések</t>
  </si>
  <si>
    <t>06</t>
  </si>
  <si>
    <t>Befektetett eszközök összesen                  (01+…+06)</t>
  </si>
  <si>
    <t>07</t>
  </si>
  <si>
    <t>Készletek</t>
  </si>
  <si>
    <t>08</t>
  </si>
  <si>
    <t>Követelések áruszállításból, szolgáltatásból (vevők)</t>
  </si>
  <si>
    <t>09</t>
  </si>
  <si>
    <t>Adósok</t>
  </si>
  <si>
    <t>10</t>
  </si>
  <si>
    <t>Rövid lejáratú kölcsönök</t>
  </si>
  <si>
    <t>11</t>
  </si>
  <si>
    <t>Egyéb követelések</t>
  </si>
  <si>
    <t>12</t>
  </si>
  <si>
    <t>Egyéb részesedések</t>
  </si>
  <si>
    <t>13</t>
  </si>
  <si>
    <t>Forgatási célú hitelviszonyt megtestesítő értékpapírok</t>
  </si>
  <si>
    <t>14</t>
  </si>
  <si>
    <t>Forgóeszközök összesen                          (08+…+14)</t>
  </si>
  <si>
    <t>15</t>
  </si>
  <si>
    <t>Eszközök összesen                                       (07+15)</t>
  </si>
  <si>
    <t>16</t>
  </si>
  <si>
    <t>11.sz. tábla</t>
  </si>
  <si>
    <t>Kimutatás</t>
  </si>
  <si>
    <t>Felhasználás
(E Ft)</t>
  </si>
  <si>
    <t>Támogatásban részesülők (fő)</t>
  </si>
  <si>
    <t>Rendszeres szociális segély</t>
  </si>
  <si>
    <t>Lakásfenntartási támogatás</t>
  </si>
  <si>
    <t>Közgyógyellátás</t>
  </si>
  <si>
    <t>6.sz. tábla</t>
  </si>
  <si>
    <t>7.sz. tábla</t>
  </si>
  <si>
    <t>9. sz. tábla</t>
  </si>
  <si>
    <t>10. sz. tábla</t>
  </si>
  <si>
    <t>Gyermekvédelmi támogatás (természetbeni)</t>
  </si>
  <si>
    <t>Temetési segély</t>
  </si>
  <si>
    <t>Rendkívüli gyermekvédelmi támogatás</t>
  </si>
  <si>
    <t>12.sz. tábla</t>
  </si>
  <si>
    <t>KIADÁSOK</t>
  </si>
  <si>
    <t>összetételének és teljesítésének értékelése</t>
  </si>
  <si>
    <t>VAGYONKIMUTATÁS</t>
  </si>
  <si>
    <t>a mérlegben értékben kimutatott eszközökről és forrásokról</t>
  </si>
  <si>
    <t>ezer Ft-ban</t>
  </si>
  <si>
    <t xml:space="preserve">Előző év   </t>
  </si>
  <si>
    <t>Változás 
%-a</t>
  </si>
  <si>
    <t xml:space="preserve"> I. Immateriális javak </t>
  </si>
  <si>
    <t>II. Tárgyi eszközök</t>
  </si>
  <si>
    <t>II/1. Törzsvagyon</t>
  </si>
  <si>
    <t xml:space="preserve">   a/ Forgalomképtelen Ingatlanok</t>
  </si>
  <si>
    <t xml:space="preserve">      1. Földterület</t>
  </si>
  <si>
    <t xml:space="preserve">      2. Telkek</t>
  </si>
  <si>
    <t xml:space="preserve">      3. Épületek</t>
  </si>
  <si>
    <t xml:space="preserve">      4. Építmények</t>
  </si>
  <si>
    <t xml:space="preserve">      5. Forgalomképtelen ingatlanhoz kapcsolódó vagyonértékű jog</t>
  </si>
  <si>
    <t xml:space="preserve">   b/ Korlátozottan forgalomképes ingatlanok</t>
  </si>
  <si>
    <t xml:space="preserve">      4. Egyéb építmények</t>
  </si>
  <si>
    <t>II/2.Forgalomképes ingatlanok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</si>
  <si>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</si>
  <si>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</si>
  <si>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</si>
  <si>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4. Törzsv.-ba nem tartozó ing.kapcs.vagyonértékű jog</t>
  </si>
  <si>
    <t>II/3. Egyéb tárgyi eszközök</t>
  </si>
  <si>
    <t xml:space="preserve">      1. Gépek berendezések felszerlések</t>
  </si>
  <si>
    <t xml:space="preserve">      2. Járművek</t>
  </si>
  <si>
    <t>II/4.Folyamatban lévő beruházások</t>
  </si>
  <si>
    <t>III.Befektett pénzügyi eszközök</t>
  </si>
  <si>
    <t xml:space="preserve">   1. Egyéb tartós részesedés</t>
  </si>
  <si>
    <t xml:space="preserve">   2. Tartósan adott kölcsönök</t>
  </si>
  <si>
    <t xml:space="preserve">   3. Egyéb hosszú lejáratú követelések</t>
  </si>
  <si>
    <t>IV.Üzemeltetésre, kezelésre átadott, koncesszióba adott eszk.</t>
  </si>
  <si>
    <t xml:space="preserve">A) Befektetett eszközök összesen </t>
  </si>
  <si>
    <t xml:space="preserve"> I. Készletek</t>
  </si>
  <si>
    <t>II. Követelések összesen</t>
  </si>
  <si>
    <t xml:space="preserve">      1. Követelések áruszállításbó, szolgáltatásból (vevők)</t>
  </si>
  <si>
    <t xml:space="preserve">      2. Adósok</t>
  </si>
  <si>
    <t xml:space="preserve"> Ebből: helyi adóhátralék, gépjárműadó</t>
  </si>
  <si>
    <t xml:space="preserve">                     egyéb adósok</t>
  </si>
  <si>
    <t xml:space="preserve">      3. Rövid lejáratú kölcsönök</t>
  </si>
  <si>
    <t xml:space="preserve">      4. Egyéb követelések</t>
  </si>
  <si>
    <t xml:space="preserve">          ebből: tartósan adott kölcsön részlete /éven belüli/</t>
  </si>
  <si>
    <t xml:space="preserve">                     hosszú lejáratú követelés /éven belüli részlet/</t>
  </si>
  <si>
    <t xml:space="preserve">                     egyéb /áfa is/</t>
  </si>
  <si>
    <t xml:space="preserve"> III. Értékpapírok </t>
  </si>
  <si>
    <t>B) Forgószközök összesen</t>
  </si>
  <si>
    <t>Eszközök össszesen</t>
  </si>
  <si>
    <t>Változás
%-a</t>
  </si>
  <si>
    <t>D) Saját tőke összesen</t>
  </si>
  <si>
    <t>a/ Következő évben felhasználható pénzmaradvány</t>
  </si>
  <si>
    <t xml:space="preserve"> 1. Tárgyévi költségvetési tartalék (pénzmaradvány) </t>
  </si>
  <si>
    <t xml:space="preserve"> 2. Előző év(ek) költségvetési tartalékai (pénzmaradvány)</t>
  </si>
  <si>
    <t>b/Következő évben felhasználható vállalkozási eredmény</t>
  </si>
  <si>
    <t xml:space="preserve"> 1. Tárgyévi vállakozási eredmény</t>
  </si>
  <si>
    <t xml:space="preserve"> 2. Előző év(ek) vállakozási eredménye</t>
  </si>
  <si>
    <t xml:space="preserve">E) Tartalékok összesen </t>
  </si>
  <si>
    <t xml:space="preserve">I. Hosszú lejáratú kötelezttségek összesen </t>
  </si>
  <si>
    <t>1. Hosszú lejáratra kapott kölcsönök</t>
  </si>
  <si>
    <t>2. Tartozás (fejlesztési célú) kötvénykibocsátásból</t>
  </si>
  <si>
    <t>II Rövid lejáratú kötelezettségek összesen</t>
  </si>
  <si>
    <t>3. Kötelezettségek áruszállításból és szolgáltatásból (szállítók)</t>
  </si>
  <si>
    <t xml:space="preserve">    Ebből: -tárgyévi költségvetést terhelő szállítói kötelezettség</t>
  </si>
  <si>
    <t xml:space="preserve">               - tárgyévet követő évet terhelő szállítói kötelezettség</t>
  </si>
  <si>
    <t>4. Egyéb rövid lejáratú kötelezettségek</t>
  </si>
  <si>
    <t>Ebből:  - helyi adókból származó túlfizetés</t>
  </si>
  <si>
    <t xml:space="preserve"> - iparűzési adó</t>
  </si>
  <si>
    <t xml:space="preserve"> - helyi adó</t>
  </si>
  <si>
    <t xml:space="preserve">            - közműdíjak túlfizetése miatti tkötelezettség</t>
  </si>
  <si>
    <t xml:space="preserve">            - egyéb</t>
  </si>
  <si>
    <t xml:space="preserve">F) Kötelezettségek összesen </t>
  </si>
  <si>
    <t xml:space="preserve">Források összesen 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</si>
  <si>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</si>
  <si>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</si>
  <si>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</si>
  <si>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</si>
  <si>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</si>
  <si>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</si>
  <si>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</si>
  <si>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</si>
  <si>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</si>
  <si>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 / könyvtári kötetek/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</si>
  <si>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</si>
  <si>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</si>
  <si>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</si>
  <si>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</si>
  <si>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</si>
  <si>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</si>
  <si>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</si>
  <si>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</si>
  <si>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</si>
  <si>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</si>
  <si>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</si>
  <si>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</si>
  <si>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</si>
  <si>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</si>
  <si>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</si>
  <si>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</si>
  <si>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</si>
  <si>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</si>
  <si>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</si>
  <si>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</si>
  <si>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</si>
  <si>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</si>
  <si>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</si>
  <si>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</si>
  <si>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</si>
  <si>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</si>
  <si>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</si>
  <si>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</si>
  <si>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</si>
  <si>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</si>
  <si>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Kezességvállalás miatti függő kötelezettség</t>
  </si>
  <si>
    <t>Ezer forintban !</t>
  </si>
  <si>
    <t>Tényleges bevétel</t>
  </si>
  <si>
    <t>Adott kedvezmé-nyek összege</t>
  </si>
  <si>
    <t>Idegen bevétel</t>
  </si>
  <si>
    <t xml:space="preserve"> Ezer forintban !</t>
  </si>
  <si>
    <t>MEGNEVEZÉS</t>
  </si>
  <si>
    <t>Bevételi előirányzat</t>
  </si>
  <si>
    <t>Kiadási előirányzat</t>
  </si>
  <si>
    <t>ÖSSZESEN:</t>
  </si>
  <si>
    <t>Immateriális javak</t>
  </si>
  <si>
    <t>Ingatlanok és kapcsolódó vagyoni értékő jogok</t>
  </si>
  <si>
    <t>Gépek, berendezések és felszerelések</t>
  </si>
  <si>
    <t>Üzemeltetésre átdott, koncesszióba adott eszk.</t>
  </si>
  <si>
    <t>Üzemeltetésre átadott, koncesszióba adott eszk.</t>
  </si>
  <si>
    <t>2. sz. tábla</t>
  </si>
  <si>
    <t>1. sz. tábla</t>
  </si>
  <si>
    <t>O-ig leírt számítástechnikai eszközök</t>
  </si>
  <si>
    <t>Bérleti dij kedvezmény /faluház/</t>
  </si>
  <si>
    <t xml:space="preserve">                                                                                    </t>
  </si>
  <si>
    <t xml:space="preserve">            - beruházási és fejlesztési hitelek következő évet terhelő törl. Részletei</t>
  </si>
  <si>
    <t>Módosított előirányzat (E Ft)</t>
  </si>
  <si>
    <t xml:space="preserve">      5. Ültetvények</t>
  </si>
  <si>
    <t>Időskorúak járadéka</t>
  </si>
  <si>
    <t>Egyéb önkormányzati eseti pénzbeli ellátások</t>
  </si>
  <si>
    <t>Bírság</t>
  </si>
  <si>
    <t>Pótlék</t>
  </si>
  <si>
    <t>Egyéb bevétel</t>
  </si>
  <si>
    <t>Csecsemő UH szűrővizsgálat</t>
  </si>
  <si>
    <t>Háziorvos bérleti díja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</si>
  <si>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</si>
  <si>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lakbérek</t>
  </si>
  <si>
    <t>Óvodáztatási támogatás</t>
  </si>
  <si>
    <t>Nyári gyermekétkeztetés</t>
  </si>
  <si>
    <t>"- felújítás</t>
  </si>
  <si>
    <t>Foglalkoztatást helyettesítő támogatás</t>
  </si>
  <si>
    <t>Ápolási díj normatív</t>
  </si>
  <si>
    <t>Rendsz.gyvéd.t.rész.pénzbeli támogatása</t>
  </si>
  <si>
    <t>Átmeneti segély pénzbeli</t>
  </si>
  <si>
    <t>Átmeneti segély természetbeni</t>
  </si>
  <si>
    <t>selejtezés</t>
  </si>
  <si>
    <t>Ápolási díj helyi megállapítású</t>
  </si>
  <si>
    <t>Egyéb lakhatással kapcsolatos ellátások</t>
  </si>
  <si>
    <t>Egyéb természetbeni ellátás</t>
  </si>
  <si>
    <t>Nyári gyermekétkezteéts</t>
  </si>
  <si>
    <t>TÁMOP  3.2.3/A-11/1-2012-0129 Építő közösségek Fácánkertben</t>
  </si>
  <si>
    <t>Felhalmozott eredmény</t>
  </si>
  <si>
    <t>Mérleg szerinti eredmény</t>
  </si>
  <si>
    <t>Költségvetési évet követően esedékes kötelezettség finanszírozási kiadásokra</t>
  </si>
  <si>
    <t>Passzív időbeli elhatárolások</t>
  </si>
  <si>
    <t>Kapott előlegek</t>
  </si>
  <si>
    <t>Nemzeti vagyon, egyéb eszközök induláskori értéke és változásai</t>
  </si>
  <si>
    <t>2014. december 31.</t>
  </si>
  <si>
    <t>2014.évi helyesbített előírás</t>
  </si>
  <si>
    <t>2014. évi helyesbített előírás</t>
  </si>
  <si>
    <t>Pénzkészlet 2014, január 1-én</t>
  </si>
  <si>
    <t>Záró pénzkészlet 2014. december 31-én</t>
  </si>
  <si>
    <t>Egyéb sajátos eszközoldali elszámolások</t>
  </si>
  <si>
    <t xml:space="preserve">      1. Földterület, ültetvény</t>
  </si>
  <si>
    <t>Nemzeti vagyon induláskori értéke és változásai</t>
  </si>
  <si>
    <t>1. Kötelezettség államháztartáson belüli megelőlegezés visszafizetésére</t>
  </si>
  <si>
    <t>2. Kapott előlegek</t>
  </si>
  <si>
    <t>Ellátási díjak</t>
  </si>
  <si>
    <t>Tulajdonosi bevételek</t>
  </si>
  <si>
    <t>Földbérbeadásból származó SZJA</t>
  </si>
  <si>
    <t>a 2014. évi szociális támogatás tervezett és tényleges felhasználásáról, valamin a támogatottak számáról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</si>
</sst>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"/>
    <numFmt numFmtId="166" formatCode="#,###\ _F_t;\-#,###\ _F_t"/>
    <numFmt numFmtId="167" formatCode="#,###.##"/>
    <numFmt numFmtId="168" formatCode="#,###.##\ _F_t;\-#,###.##\ _F_t"/>
    <numFmt numFmtId="169" formatCode="#,###__"/>
    <numFmt numFmtId="170" formatCode="0.0"/>
    <numFmt numFmtId="171" formatCode="#,###.0__"/>
    <numFmt numFmtId="172" formatCode="#,###.00__"/>
    <numFmt numFmtId="173" formatCode="#,###.000__"/>
    <numFmt numFmtId="174" formatCode="#,###.##__"/>
    <numFmt numFmtId="175" formatCode="#,###.###\ _F_t;\-#,###.###\ _F_t"/>
    <numFmt numFmtId="176" formatCode="#,###.####\ _F_t;\-#,###.####\ _F_t"/>
    <numFmt numFmtId="177" formatCode="#,##0.00\ _F_t;\-\ #,##0.00\ _F_t"/>
    <numFmt numFmtId="178" formatCode="0.000"/>
    <numFmt numFmtId="179" formatCode="#,###.###__"/>
    <numFmt numFmtId="180" formatCode="#"/>
    <numFmt numFmtId="181" formatCode="#,##0.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.000"/>
    <numFmt numFmtId="186" formatCode="_-* #,##0.000\ _F_t_-;\-* #,##0.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0\ _F_t_-;\-* #,##0.0000\ _F_t_-;_-* &quot;-&quot;??\ _F_t_-;_-@_-"/>
    <numFmt numFmtId="190" formatCode="#,###,"/>
    <numFmt numFmtId="191" formatCode="#,##0.0\ _F_t;\-#,##0.0\ _F_t"/>
    <numFmt numFmtId="192" formatCode="#,##0\ _F_t;\-_#\ ##0\ _F_t"/>
    <numFmt numFmtId="193" formatCode="#,###\ _F_t;\-_#\ ###\ _F_t"/>
    <numFmt numFmtId="194" formatCode="#,###\ _F_t;\-_#\.###\ _F_t"/>
    <numFmt numFmtId="195" formatCode="#,###__;\-\ #,###__"/>
    <numFmt numFmtId="196" formatCode="#,##0__;\-\ #,##0__"/>
    <numFmt numFmtId="197" formatCode="#,###.0__;\-\ #,###.0__"/>
    <numFmt numFmtId="198" formatCode="#,###.00__;\-\ #,###.00__"/>
    <numFmt numFmtId="199" formatCode="#,##0.00__;\-\ #,##0.00__"/>
    <numFmt numFmtId="200" formatCode="_#\ ###__"/>
    <numFmt numFmtId="201" formatCode="_-* #,###\ _F_t_-;\-* #,###\ _F_t_-;_-* &quot;-&quot;\ _F_t_-;_-@_-"/>
    <numFmt numFmtId="202" formatCode="_-* #,###\__-;\-* #,###\ __\-;_-* &quot;-&quot;\ _F_t_-;_-@_-"/>
    <numFmt numFmtId="203" formatCode="_-* ##,##\__;\-* #,###\ __\-;_-* &quot;-&quot;\ _F_t_-;_-@_-"/>
    <numFmt numFmtId="204" formatCode="##,###__"/>
    <numFmt numFmtId="205" formatCode="_#_ ###__"/>
    <numFmt numFmtId="206" formatCode="_#\ _###__"/>
    <numFmt numFmtId="207" formatCode="#,###\ _F_t;\-__#,###\ _F_t"/>
    <numFmt numFmtId="208" formatCode="#,###,__;\-__#,###,__"/>
    <numFmt numFmtId="209" formatCode="#,###\ __;\-__#,###\ __"/>
    <numFmt numFmtId="210" formatCode="#,##0__;\-#,##0__"/>
    <numFmt numFmtId="211" formatCode="#,###__;\-#,###__"/>
    <numFmt numFmtId="212" formatCode="#,##0\ __;\-__#,##0\ __"/>
    <numFmt numFmtId="213" formatCode="#,##0\ _F_t;\-__#,##0\ _F_t"/>
    <numFmt numFmtId="214" formatCode="#,###.####__"/>
    <numFmt numFmtId="215" formatCode="#,##0.00__"/>
    <numFmt numFmtId="216" formatCode="[$-40E]yyyy\.\ mmmm\ d\."/>
    <numFmt numFmtId="217" formatCode="yyyy/mm/dd;@"/>
    <numFmt numFmtId="218" formatCode="#,##0.0__;\-#,##0.0__"/>
    <numFmt numFmtId="219" formatCode="#,##0.00__;\-#,##0.00__"/>
    <numFmt numFmtId="220" formatCode="#,###.##\ __;\-__#,###.##\ __"/>
    <numFmt numFmtId="221" formatCode="#,###.0__;\-#,###.0__"/>
    <numFmt numFmtId="222" formatCode="#,###.00__;\-#,###.00__"/>
    <numFmt numFmtId="223" formatCode="#,###.##__;\-#,###.##__"/>
    <numFmt numFmtId="224" formatCode="#,##0\ __;\-#,##0\ __"/>
    <numFmt numFmtId="225" formatCode="#,##0.0000"/>
  </numFmts>
  <fonts count="54"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i/>
      <sz val="9"/>
      <name val="Times New Roman CE"/>
      <family val="1"/>
    </font>
    <font>
      <sz val="10"/>
      <name val="Wingdings"/>
      <family val="0"/>
    </font>
    <font>
      <b/>
      <sz val="9"/>
      <color indexed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i/>
      <sz val="8"/>
      <name val="Times New Roman CE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9"/>
      <name val="Times New Roman CE"/>
      <family val="1"/>
    </font>
    <font>
      <b/>
      <sz val="8"/>
      <name val="Times New Roman CE"/>
      <family val="1"/>
    </font>
    <font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hair"/>
      <right style="medium"/>
      <top style="medium"/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17" borderId="0" applyNumberFormat="0" applyBorder="0" applyAlignment="0" applyProtection="0"/>
    <xf numFmtId="0" fontId="52" fillId="7" borderId="0" applyNumberFormat="0" applyBorder="0" applyAlignment="0" applyProtection="0"/>
    <xf numFmtId="0" fontId="53" fillId="16" borderId="1" applyNumberFormat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169" fontId="10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169" fontId="10" fillId="0" borderId="20" xfId="0" applyNumberFormat="1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9" fontId="10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169" fontId="10" fillId="0" borderId="24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horizontal="left" vertical="center" wrapText="1"/>
      <protection/>
    </xf>
    <xf numFmtId="164" fontId="1" fillId="18" borderId="13" xfId="0" applyNumberFormat="1" applyFont="1" applyFill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vertical="center" wrapText="1"/>
      <protection/>
    </xf>
    <xf numFmtId="177" fontId="1" fillId="18" borderId="35" xfId="0" applyNumberFormat="1" applyFont="1" applyFill="1" applyBorder="1" applyAlignment="1" applyProtection="1">
      <alignment horizontal="right" vertical="center"/>
      <protection/>
    </xf>
    <xf numFmtId="177" fontId="1" fillId="18" borderId="36" xfId="0" applyNumberFormat="1" applyFont="1" applyFill="1" applyBorder="1" applyAlignment="1" applyProtection="1">
      <alignment horizontal="right" vertical="center"/>
      <protection/>
    </xf>
    <xf numFmtId="177" fontId="1" fillId="18" borderId="37" xfId="0" applyNumberFormat="1" applyFont="1" applyFill="1" applyBorder="1" applyAlignment="1" applyProtection="1">
      <alignment horizontal="right" vertical="center"/>
      <protection/>
    </xf>
    <xf numFmtId="177" fontId="1" fillId="18" borderId="38" xfId="0" applyNumberFormat="1" applyFont="1" applyFill="1" applyBorder="1" applyAlignment="1" applyProtection="1">
      <alignment horizontal="right" vertical="center"/>
      <protection/>
    </xf>
    <xf numFmtId="177" fontId="1" fillId="18" borderId="39" xfId="0" applyNumberFormat="1" applyFont="1" applyFill="1" applyBorder="1" applyAlignment="1" applyProtection="1">
      <alignment horizontal="right" vertical="center"/>
      <protection/>
    </xf>
    <xf numFmtId="164" fontId="1" fillId="18" borderId="11" xfId="0" applyNumberFormat="1" applyFont="1" applyFill="1" applyBorder="1" applyAlignment="1" applyProtection="1">
      <alignment horizontal="center" vertical="center"/>
      <protection/>
    </xf>
    <xf numFmtId="164" fontId="1" fillId="18" borderId="12" xfId="0" applyNumberFormat="1" applyFont="1" applyFill="1" applyBorder="1" applyAlignment="1" applyProtection="1">
      <alignment horizontal="center" vertical="center"/>
      <protection/>
    </xf>
    <xf numFmtId="0" fontId="3" fillId="18" borderId="40" xfId="0" applyFont="1" applyFill="1" applyBorder="1" applyAlignment="1" applyProtection="1">
      <alignment horizontal="left" vertical="center" wrapText="1"/>
      <protection/>
    </xf>
    <xf numFmtId="164" fontId="1" fillId="1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0" fontId="3" fillId="18" borderId="4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Continuous" vertical="center" wrapText="1"/>
      <protection/>
    </xf>
    <xf numFmtId="49" fontId="7" fillId="0" borderId="44" xfId="0" applyNumberFormat="1" applyFont="1" applyBorder="1" applyAlignment="1" applyProtection="1">
      <alignment horizontal="center" vertical="center" wrapText="1"/>
      <protection/>
    </xf>
    <xf numFmtId="49" fontId="7" fillId="0" borderId="45" xfId="0" applyNumberFormat="1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166" fontId="7" fillId="0" borderId="47" xfId="0" applyNumberFormat="1" applyFont="1" applyBorder="1" applyAlignment="1" applyProtection="1">
      <alignment horizontal="center" vertical="center" wrapText="1"/>
      <protection/>
    </xf>
    <xf numFmtId="166" fontId="7" fillId="0" borderId="33" xfId="0" applyNumberFormat="1" applyFont="1" applyBorder="1" applyAlignment="1" applyProtection="1">
      <alignment horizontal="center" vertical="center" wrapText="1"/>
      <protection/>
    </xf>
    <xf numFmtId="166" fontId="16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166" fontId="7" fillId="0" borderId="48" xfId="0" applyNumberFormat="1" applyFont="1" applyBorder="1" applyAlignment="1" applyProtection="1">
      <alignment horizontal="center" vertical="center" wrapText="1"/>
      <protection/>
    </xf>
    <xf numFmtId="166" fontId="7" fillId="0" borderId="34" xfId="0" applyNumberFormat="1" applyFont="1" applyBorder="1" applyAlignment="1" applyProtection="1">
      <alignment horizontal="center" vertical="center" wrapText="1"/>
      <protection/>
    </xf>
    <xf numFmtId="166" fontId="16" fillId="0" borderId="30" xfId="0" applyNumberFormat="1" applyFont="1" applyBorder="1" applyAlignment="1" applyProtection="1">
      <alignment horizontal="center" vertical="center" wrapText="1"/>
      <protection/>
    </xf>
    <xf numFmtId="195" fontId="1" fillId="0" borderId="49" xfId="0" applyNumberFormat="1" applyFont="1" applyBorder="1" applyAlignment="1" applyProtection="1">
      <alignment horizontal="right" vertical="center"/>
      <protection locked="0"/>
    </xf>
    <xf numFmtId="195" fontId="1" fillId="0" borderId="11" xfId="0" applyNumberFormat="1" applyFont="1" applyBorder="1" applyAlignment="1" applyProtection="1">
      <alignment horizontal="right" vertical="center"/>
      <protection locked="0"/>
    </xf>
    <xf numFmtId="195" fontId="1" fillId="0" borderId="29" xfId="0" applyNumberFormat="1" applyFont="1" applyBorder="1" applyAlignment="1" applyProtection="1">
      <alignment horizontal="right" vertical="center"/>
      <protection locked="0"/>
    </xf>
    <xf numFmtId="195" fontId="5" fillId="18" borderId="50" xfId="0" applyNumberFormat="1" applyFont="1" applyFill="1" applyBorder="1" applyAlignment="1" applyProtection="1">
      <alignment vertical="center"/>
      <protection/>
    </xf>
    <xf numFmtId="195" fontId="5" fillId="18" borderId="50" xfId="0" applyNumberFormat="1" applyFont="1" applyFill="1" applyBorder="1" applyAlignment="1" applyProtection="1">
      <alignment horizontal="right" vertical="center"/>
      <protection/>
    </xf>
    <xf numFmtId="195" fontId="3" fillId="18" borderId="50" xfId="0" applyNumberFormat="1" applyFont="1" applyFill="1" applyBorder="1" applyAlignment="1" applyProtection="1">
      <alignment vertical="center"/>
      <protection/>
    </xf>
    <xf numFmtId="195" fontId="1" fillId="0" borderId="10" xfId="0" applyNumberFormat="1" applyFont="1" applyBorder="1" applyAlignment="1" applyProtection="1">
      <alignment horizontal="right" vertical="center"/>
      <protection locked="0"/>
    </xf>
    <xf numFmtId="195" fontId="1" fillId="0" borderId="51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>
      <alignment horizontal="right" vertical="center"/>
      <protection locked="0"/>
    </xf>
    <xf numFmtId="195" fontId="1" fillId="0" borderId="52" xfId="0" applyNumberFormat="1" applyFont="1" applyBorder="1" applyAlignment="1" applyProtection="1">
      <alignment horizontal="right" vertical="center"/>
      <protection locked="0"/>
    </xf>
    <xf numFmtId="195" fontId="1" fillId="0" borderId="41" xfId="0" applyNumberFormat="1" applyFont="1" applyBorder="1" applyAlignment="1" applyProtection="1">
      <alignment horizontal="right" vertical="center"/>
      <protection locked="0"/>
    </xf>
    <xf numFmtId="195" fontId="1" fillId="0" borderId="53" xfId="0" applyNumberFormat="1" applyFont="1" applyBorder="1" applyAlignment="1" applyProtection="1">
      <alignment horizontal="right" vertical="center"/>
      <protection locked="0"/>
    </xf>
    <xf numFmtId="195" fontId="3" fillId="18" borderId="50" xfId="0" applyNumberFormat="1" applyFont="1" applyFill="1" applyBorder="1" applyAlignment="1" applyProtection="1">
      <alignment horizontal="right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 locked="0"/>
    </xf>
    <xf numFmtId="195" fontId="1" fillId="0" borderId="13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 quotePrefix="1">
      <alignment horizontal="right" vertical="center"/>
      <protection locked="0"/>
    </xf>
    <xf numFmtId="195" fontId="1" fillId="0" borderId="11" xfId="0" applyNumberFormat="1" applyFont="1" applyBorder="1" applyAlignment="1" applyProtection="1" quotePrefix="1">
      <alignment horizontal="right" vertical="center"/>
      <protection locked="0"/>
    </xf>
    <xf numFmtId="195" fontId="1" fillId="0" borderId="41" xfId="0" applyNumberFormat="1" applyFont="1" applyBorder="1" applyAlignment="1" applyProtection="1" quotePrefix="1">
      <alignment horizontal="right" vertical="center"/>
      <protection locked="0"/>
    </xf>
    <xf numFmtId="195" fontId="3" fillId="18" borderId="3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195" fontId="1" fillId="0" borderId="38" xfId="0" applyNumberFormat="1" applyFont="1" applyBorder="1" applyAlignment="1" applyProtection="1">
      <alignment vertical="center"/>
      <protection locked="0"/>
    </xf>
    <xf numFmtId="195" fontId="1" fillId="18" borderId="38" xfId="0" applyNumberFormat="1" applyFont="1" applyFill="1" applyBorder="1" applyAlignment="1" applyProtection="1">
      <alignment vertical="center"/>
      <protection/>
    </xf>
    <xf numFmtId="0" fontId="1" fillId="0" borderId="39" xfId="0" applyFont="1" applyBorder="1" applyAlignment="1">
      <alignment vertical="center"/>
    </xf>
    <xf numFmtId="195" fontId="1" fillId="0" borderId="39" xfId="0" applyNumberFormat="1" applyFont="1" applyBorder="1" applyAlignment="1" applyProtection="1">
      <alignment vertical="center"/>
      <protection locked="0"/>
    </xf>
    <xf numFmtId="195" fontId="1" fillId="18" borderId="39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vertical="center"/>
    </xf>
    <xf numFmtId="195" fontId="1" fillId="0" borderId="55" xfId="0" applyNumberFormat="1" applyFont="1" applyBorder="1" applyAlignment="1" applyProtection="1">
      <alignment vertical="center"/>
      <protection locked="0"/>
    </xf>
    <xf numFmtId="195" fontId="1" fillId="18" borderId="55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95" fontId="1" fillId="0" borderId="36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quotePrefix="1">
      <alignment horizontal="left" vertical="center" indent="3"/>
    </xf>
    <xf numFmtId="0" fontId="1" fillId="0" borderId="39" xfId="0" applyFont="1" applyBorder="1" applyAlignment="1" quotePrefix="1">
      <alignment vertical="center"/>
    </xf>
    <xf numFmtId="0" fontId="1" fillId="0" borderId="36" xfId="0" applyFont="1" applyBorder="1" applyAlignment="1" quotePrefix="1">
      <alignment vertical="center"/>
    </xf>
    <xf numFmtId="0" fontId="2" fillId="0" borderId="26" xfId="0" applyFont="1" applyBorder="1" applyAlignment="1">
      <alignment horizontal="center" vertical="center" wrapText="1"/>
    </xf>
    <xf numFmtId="195" fontId="3" fillId="18" borderId="37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195" fontId="1" fillId="0" borderId="39" xfId="0" applyNumberFormat="1" applyFont="1" applyFill="1" applyBorder="1" applyAlignment="1" applyProtection="1">
      <alignment vertical="center"/>
      <protection locked="0"/>
    </xf>
    <xf numFmtId="195" fontId="1" fillId="0" borderId="55" xfId="0" applyNumberFormat="1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195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indent="2"/>
      <protection/>
    </xf>
    <xf numFmtId="0" fontId="1" fillId="0" borderId="39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/>
      <protection locked="0"/>
    </xf>
    <xf numFmtId="169" fontId="1" fillId="0" borderId="56" xfId="0" applyNumberFormat="1" applyFont="1" applyFill="1" applyBorder="1" applyAlignment="1" applyProtection="1">
      <alignment horizontal="right" vertical="center"/>
      <protection locked="0"/>
    </xf>
    <xf numFmtId="169" fontId="1" fillId="0" borderId="42" xfId="0" applyNumberFormat="1" applyFont="1" applyFill="1" applyBorder="1" applyAlignment="1" applyProtection="1">
      <alignment horizontal="right" vertical="center"/>
      <protection locked="0"/>
    </xf>
    <xf numFmtId="169" fontId="1" fillId="18" borderId="56" xfId="0" applyNumberFormat="1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11" xfId="0" applyFont="1" applyBorder="1" applyAlignment="1">
      <alignment horizontal="left" vertical="center" indent="5"/>
    </xf>
    <xf numFmtId="0" fontId="18" fillId="0" borderId="41" xfId="0" applyFont="1" applyBorder="1" applyAlignment="1">
      <alignment horizontal="left" vertical="center" indent="5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indent="1"/>
    </xf>
    <xf numFmtId="0" fontId="8" fillId="18" borderId="14" xfId="0" applyFont="1" applyFill="1" applyBorder="1" applyAlignment="1" applyProtection="1">
      <alignment vertical="center"/>
      <protection/>
    </xf>
    <xf numFmtId="169" fontId="11" fillId="18" borderId="15" xfId="0" applyNumberFormat="1" applyFont="1" applyFill="1" applyBorder="1" applyAlignment="1" applyProtection="1">
      <alignment vertical="center"/>
      <protection/>
    </xf>
    <xf numFmtId="0" fontId="7" fillId="18" borderId="14" xfId="0" applyFont="1" applyFill="1" applyBorder="1" applyAlignment="1" applyProtection="1">
      <alignment vertical="center"/>
      <protection/>
    </xf>
    <xf numFmtId="169" fontId="6" fillId="18" borderId="15" xfId="0" applyNumberFormat="1" applyFont="1" applyFill="1" applyBorder="1" applyAlignment="1" applyProtection="1">
      <alignment vertical="center"/>
      <protection/>
    </xf>
    <xf numFmtId="0" fontId="8" fillId="18" borderId="19" xfId="0" applyFont="1" applyFill="1" applyBorder="1" applyAlignment="1" applyProtection="1">
      <alignment vertical="center"/>
      <protection/>
    </xf>
    <xf numFmtId="169" fontId="11" fillId="18" borderId="20" xfId="0" applyNumberFormat="1" applyFont="1" applyFill="1" applyBorder="1" applyAlignment="1" applyProtection="1">
      <alignment vertical="center"/>
      <protection/>
    </xf>
    <xf numFmtId="0" fontId="7" fillId="18" borderId="57" xfId="0" applyFont="1" applyFill="1" applyBorder="1" applyAlignment="1" applyProtection="1">
      <alignment vertical="center"/>
      <protection/>
    </xf>
    <xf numFmtId="169" fontId="6" fillId="18" borderId="58" xfId="0" applyNumberFormat="1" applyFont="1" applyFill="1" applyBorder="1" applyAlignment="1" applyProtection="1">
      <alignment vertical="center"/>
      <protection/>
    </xf>
    <xf numFmtId="195" fontId="1" fillId="0" borderId="59" xfId="0" applyNumberFormat="1" applyFont="1" applyBorder="1" applyAlignment="1" applyProtection="1">
      <alignment horizontal="right" vertical="center"/>
      <protection locked="0"/>
    </xf>
    <xf numFmtId="195" fontId="5" fillId="18" borderId="30" xfId="0" applyNumberFormat="1" applyFont="1" applyFill="1" applyBorder="1" applyAlignment="1" applyProtection="1">
      <alignment vertical="center"/>
      <protection/>
    </xf>
    <xf numFmtId="195" fontId="3" fillId="18" borderId="30" xfId="0" applyNumberFormat="1" applyFont="1" applyFill="1" applyBorder="1" applyAlignment="1" applyProtection="1">
      <alignment vertical="center"/>
      <protection/>
    </xf>
    <xf numFmtId="195" fontId="5" fillId="18" borderId="30" xfId="0" applyNumberFormat="1" applyFont="1" applyFill="1" applyBorder="1" applyAlignment="1" applyProtection="1">
      <alignment horizontal="right" vertical="center"/>
      <protection/>
    </xf>
    <xf numFmtId="195" fontId="3" fillId="18" borderId="30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 vertical="center" wrapText="1" indent="4"/>
      <protection/>
    </xf>
    <xf numFmtId="0" fontId="7" fillId="0" borderId="0" xfId="0" applyFont="1" applyAlignment="1" applyProtection="1">
      <alignment horizontal="left" vertical="center"/>
      <protection/>
    </xf>
    <xf numFmtId="0" fontId="3" fillId="18" borderId="37" xfId="0" applyFont="1" applyFill="1" applyBorder="1" applyAlignment="1">
      <alignment vertical="center"/>
    </xf>
    <xf numFmtId="0" fontId="3" fillId="18" borderId="55" xfId="0" applyFont="1" applyFill="1" applyBorder="1" applyAlignment="1">
      <alignment vertical="center"/>
    </xf>
    <xf numFmtId="0" fontId="3" fillId="18" borderId="37" xfId="0" applyFont="1" applyFill="1" applyBorder="1" applyAlignment="1" applyProtection="1">
      <alignment vertical="center"/>
      <protection/>
    </xf>
    <xf numFmtId="0" fontId="3" fillId="18" borderId="37" xfId="0" applyFont="1" applyFill="1" applyBorder="1" applyAlignment="1">
      <alignment horizontal="left" vertical="center" indent="1"/>
    </xf>
    <xf numFmtId="195" fontId="3" fillId="18" borderId="55" xfId="0" applyNumberFormat="1" applyFont="1" applyFill="1" applyBorder="1" applyAlignment="1" applyProtection="1">
      <alignment vertical="center"/>
      <protection/>
    </xf>
    <xf numFmtId="2" fontId="1" fillId="0" borderId="27" xfId="0" applyNumberFormat="1" applyFont="1" applyBorder="1" applyAlignment="1" applyProtection="1">
      <alignment vertical="center"/>
      <protection locked="0"/>
    </xf>
    <xf numFmtId="4" fontId="3" fillId="18" borderId="50" xfId="0" applyNumberFormat="1" applyFont="1" applyFill="1" applyBorder="1" applyAlignment="1" applyProtection="1">
      <alignment vertical="center"/>
      <protection/>
    </xf>
    <xf numFmtId="2" fontId="1" fillId="0" borderId="28" xfId="0" applyNumberFormat="1" applyFont="1" applyBorder="1" applyAlignment="1" applyProtection="1">
      <alignment vertical="center"/>
      <protection locked="0"/>
    </xf>
    <xf numFmtId="2" fontId="1" fillId="0" borderId="60" xfId="0" applyNumberFormat="1" applyFont="1" applyBorder="1" applyAlignment="1" applyProtection="1">
      <alignment vertical="center"/>
      <protection locked="0"/>
    </xf>
    <xf numFmtId="4" fontId="1" fillId="0" borderId="29" xfId="0" applyNumberFormat="1" applyFont="1" applyBorder="1" applyAlignment="1" applyProtection="1">
      <alignment vertical="center"/>
      <protection locked="0"/>
    </xf>
    <xf numFmtId="4" fontId="1" fillId="0" borderId="48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4" fontId="1" fillId="0" borderId="56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34" xfId="0" applyNumberFormat="1" applyFont="1" applyBorder="1" applyAlignment="1" applyProtection="1">
      <alignment vertical="center"/>
      <protection locked="0"/>
    </xf>
    <xf numFmtId="4" fontId="3" fillId="18" borderId="61" xfId="0" applyNumberFormat="1" applyFont="1" applyFill="1" applyBorder="1" applyAlignment="1" applyProtection="1">
      <alignment vertical="center"/>
      <protection/>
    </xf>
    <xf numFmtId="4" fontId="3" fillId="18" borderId="30" xfId="0" applyNumberFormat="1" applyFont="1" applyFill="1" applyBorder="1" applyAlignment="1" applyProtection="1">
      <alignment vertical="center"/>
      <protection/>
    </xf>
    <xf numFmtId="4" fontId="1" fillId="0" borderId="28" xfId="0" applyNumberFormat="1" applyFont="1" applyBorder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vertical="center"/>
      <protection locked="0"/>
    </xf>
    <xf numFmtId="4" fontId="1" fillId="0" borderId="60" xfId="0" applyNumberFormat="1" applyFont="1" applyBorder="1" applyAlignment="1" applyProtection="1">
      <alignment vertical="center"/>
      <protection locked="0"/>
    </xf>
    <xf numFmtId="4" fontId="19" fillId="18" borderId="50" xfId="0" applyNumberFormat="1" applyFont="1" applyFill="1" applyBorder="1" applyAlignment="1" applyProtection="1">
      <alignment vertical="center"/>
      <protection/>
    </xf>
    <xf numFmtId="4" fontId="19" fillId="18" borderId="61" xfId="0" applyNumberFormat="1" applyFont="1" applyFill="1" applyBorder="1" applyAlignment="1" applyProtection="1">
      <alignment vertical="center"/>
      <protection/>
    </xf>
    <xf numFmtId="4" fontId="19" fillId="18" borderId="30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36" xfId="0" applyNumberFormat="1" applyFont="1" applyBorder="1" applyAlignment="1" applyProtection="1">
      <alignment horizontal="right" vertical="center"/>
      <protection locked="0"/>
    </xf>
    <xf numFmtId="3" fontId="3" fillId="18" borderId="37" xfId="0" applyNumberFormat="1" applyFont="1" applyFill="1" applyBorder="1" applyAlignment="1" applyProtection="1">
      <alignment horizontal="right" vertical="center"/>
      <protection/>
    </xf>
    <xf numFmtId="219" fontId="10" fillId="0" borderId="62" xfId="0" applyNumberFormat="1" applyFont="1" applyBorder="1" applyAlignment="1" applyProtection="1">
      <alignment horizontal="right" vertical="center"/>
      <protection/>
    </xf>
    <xf numFmtId="219" fontId="10" fillId="0" borderId="63" xfId="0" applyNumberFormat="1" applyFont="1" applyBorder="1" applyAlignment="1" applyProtection="1">
      <alignment horizontal="right" vertical="center"/>
      <protection/>
    </xf>
    <xf numFmtId="219" fontId="10" fillId="0" borderId="64" xfId="0" applyNumberFormat="1" applyFont="1" applyBorder="1" applyAlignment="1" applyProtection="1">
      <alignment horizontal="right" vertical="center"/>
      <protection/>
    </xf>
    <xf numFmtId="219" fontId="11" fillId="18" borderId="16" xfId="0" applyNumberFormat="1" applyFont="1" applyFill="1" applyBorder="1" applyAlignment="1" applyProtection="1">
      <alignment horizontal="right" vertical="center"/>
      <protection/>
    </xf>
    <xf numFmtId="219" fontId="6" fillId="18" borderId="16" xfId="0" applyNumberFormat="1" applyFont="1" applyFill="1" applyBorder="1" applyAlignment="1" applyProtection="1">
      <alignment horizontal="right" vertical="center"/>
      <protection/>
    </xf>
    <xf numFmtId="219" fontId="10" fillId="0" borderId="65" xfId="0" applyNumberFormat="1" applyFont="1" applyBorder="1" applyAlignment="1" applyProtection="1">
      <alignment vertical="center"/>
      <protection/>
    </xf>
    <xf numFmtId="219" fontId="11" fillId="18" borderId="63" xfId="0" applyNumberFormat="1" applyFont="1" applyFill="1" applyBorder="1" applyAlignment="1" applyProtection="1">
      <alignment horizontal="right" vertical="center"/>
      <protection/>
    </xf>
    <xf numFmtId="219" fontId="6" fillId="18" borderId="66" xfId="0" applyNumberFormat="1" applyFont="1" applyFill="1" applyBorder="1" applyAlignment="1" applyProtection="1">
      <alignment horizontal="right" vertical="center"/>
      <protection/>
    </xf>
    <xf numFmtId="219" fontId="10" fillId="0" borderId="18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2" xfId="0" applyNumberFormat="1" applyFont="1" applyBorder="1" applyAlignment="1" applyProtection="1">
      <alignment vertical="center"/>
      <protection/>
    </xf>
    <xf numFmtId="219" fontId="10" fillId="0" borderId="67" xfId="0" applyNumberFormat="1" applyFont="1" applyBorder="1" applyAlignment="1" applyProtection="1">
      <alignment vertical="center"/>
      <protection/>
    </xf>
    <xf numFmtId="219" fontId="10" fillId="0" borderId="68" xfId="0" applyNumberFormat="1" applyFont="1" applyBorder="1" applyAlignment="1" applyProtection="1">
      <alignment horizontal="right" vertical="center"/>
      <protection/>
    </xf>
    <xf numFmtId="195" fontId="1" fillId="18" borderId="36" xfId="0" applyNumberFormat="1" applyFont="1" applyFill="1" applyBorder="1" applyAlignment="1" applyProtection="1">
      <alignment vertical="center"/>
      <protection/>
    </xf>
    <xf numFmtId="195" fontId="1" fillId="0" borderId="69" xfId="0" applyNumberFormat="1" applyFont="1" applyFill="1" applyBorder="1" applyAlignment="1" applyProtection="1">
      <alignment vertical="center"/>
      <protection locked="0"/>
    </xf>
    <xf numFmtId="195" fontId="1" fillId="0" borderId="70" xfId="0" applyNumberFormat="1" applyFont="1" applyFill="1" applyBorder="1" applyAlignment="1" applyProtection="1">
      <alignment vertical="center"/>
      <protection locked="0"/>
    </xf>
    <xf numFmtId="195" fontId="3" fillId="18" borderId="71" xfId="0" applyNumberFormat="1" applyFont="1" applyFill="1" applyBorder="1" applyAlignment="1" applyProtection="1">
      <alignment vertical="center"/>
      <protection/>
    </xf>
    <xf numFmtId="195" fontId="3" fillId="0" borderId="41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vertical="center" wrapText="1"/>
      <protection/>
    </xf>
    <xf numFmtId="195" fontId="3" fillId="18" borderId="46" xfId="0" applyNumberFormat="1" applyFont="1" applyFill="1" applyBorder="1" applyAlignment="1" applyProtection="1">
      <alignment vertical="center"/>
      <protection/>
    </xf>
    <xf numFmtId="0" fontId="3" fillId="18" borderId="72" xfId="0" applyFont="1" applyFill="1" applyBorder="1" applyAlignment="1" applyProtection="1">
      <alignment horizontal="left" vertical="center" wrapText="1"/>
      <protection/>
    </xf>
    <xf numFmtId="0" fontId="5" fillId="18" borderId="60" xfId="0" applyFont="1" applyFill="1" applyBorder="1" applyAlignment="1" applyProtection="1">
      <alignment vertical="center" wrapText="1"/>
      <protection/>
    </xf>
    <xf numFmtId="195" fontId="5" fillId="18" borderId="73" xfId="0" applyNumberFormat="1" applyFont="1" applyFill="1" applyBorder="1" applyAlignment="1" applyProtection="1">
      <alignment vertical="center"/>
      <protection/>
    </xf>
    <xf numFmtId="195" fontId="5" fillId="18" borderId="74" xfId="0" applyNumberFormat="1" applyFont="1" applyFill="1" applyBorder="1" applyAlignment="1" applyProtection="1">
      <alignment vertical="center"/>
      <protection/>
    </xf>
    <xf numFmtId="177" fontId="1" fillId="18" borderId="75" xfId="0" applyNumberFormat="1" applyFont="1" applyFill="1" applyBorder="1" applyAlignment="1" applyProtection="1">
      <alignment horizontal="right" vertical="center"/>
      <protection/>
    </xf>
    <xf numFmtId="0" fontId="3" fillId="18" borderId="50" xfId="0" applyFont="1" applyFill="1" applyBorder="1" applyAlignment="1" applyProtection="1">
      <alignment vertical="center" wrapText="1"/>
      <protection/>
    </xf>
    <xf numFmtId="164" fontId="1" fillId="18" borderId="61" xfId="0" applyNumberFormat="1" applyFont="1" applyFill="1" applyBorder="1" applyAlignment="1" applyProtection="1">
      <alignment horizontal="center" vertical="center"/>
      <protection/>
    </xf>
    <xf numFmtId="0" fontId="22" fillId="18" borderId="60" xfId="0" applyFont="1" applyFill="1" applyBorder="1" applyAlignment="1" applyProtection="1">
      <alignment vertical="center" wrapText="1"/>
      <protection/>
    </xf>
    <xf numFmtId="164" fontId="1" fillId="18" borderId="52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 wrapText="1"/>
      <protection/>
    </xf>
    <xf numFmtId="164" fontId="1" fillId="18" borderId="76" xfId="0" applyNumberFormat="1" applyFont="1" applyFill="1" applyBorder="1" applyAlignment="1" applyProtection="1">
      <alignment horizontal="center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/>
    </xf>
    <xf numFmtId="195" fontId="1" fillId="0" borderId="11" xfId="0" applyNumberFormat="1" applyFont="1" applyBorder="1" applyAlignment="1" applyProtection="1">
      <alignment horizontal="right" vertical="center"/>
      <protection/>
    </xf>
    <xf numFmtId="49" fontId="17" fillId="0" borderId="50" xfId="0" applyNumberFormat="1" applyFont="1" applyBorder="1" applyAlignment="1" applyProtection="1">
      <alignment horizontal="center" vertical="center" wrapText="1"/>
      <protection/>
    </xf>
    <xf numFmtId="49" fontId="17" fillId="0" borderId="61" xfId="0" applyNumberFormat="1" applyFont="1" applyBorder="1" applyAlignment="1" applyProtection="1">
      <alignment horizontal="center" vertical="center"/>
      <protection/>
    </xf>
    <xf numFmtId="49" fontId="17" fillId="0" borderId="30" xfId="0" applyNumberFormat="1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left" vertical="center" wrapText="1"/>
      <protection/>
    </xf>
    <xf numFmtId="164" fontId="1" fillId="0" borderId="52" xfId="0" applyNumberFormat="1" applyFont="1" applyBorder="1" applyAlignment="1" applyProtection="1">
      <alignment horizontal="center" vertical="center"/>
      <protection/>
    </xf>
    <xf numFmtId="164" fontId="1" fillId="0" borderId="54" xfId="0" applyNumberFormat="1" applyFont="1" applyBorder="1" applyAlignment="1" applyProtection="1">
      <alignment horizontal="center" vertical="center"/>
      <protection/>
    </xf>
    <xf numFmtId="0" fontId="3" fillId="18" borderId="50" xfId="0" applyFont="1" applyFill="1" applyBorder="1" applyAlignment="1" applyProtection="1">
      <alignment horizontal="left" vertical="center" wrapText="1"/>
      <protection/>
    </xf>
    <xf numFmtId="195" fontId="5" fillId="18" borderId="73" xfId="0" applyNumberFormat="1" applyFont="1" applyFill="1" applyBorder="1" applyAlignment="1" applyProtection="1">
      <alignment horizontal="right" vertical="center"/>
      <protection/>
    </xf>
    <xf numFmtId="195" fontId="5" fillId="18" borderId="74" xfId="0" applyNumberFormat="1" applyFont="1" applyFill="1" applyBorder="1" applyAlignment="1" applyProtection="1">
      <alignment horizontal="right" vertical="center"/>
      <protection/>
    </xf>
    <xf numFmtId="195" fontId="1" fillId="0" borderId="35" xfId="0" applyNumberFormat="1" applyFont="1" applyFill="1" applyBorder="1" applyAlignment="1" applyProtection="1">
      <alignment horizontal="right" vertical="center"/>
      <protection locked="0"/>
    </xf>
    <xf numFmtId="195" fontId="1" fillId="0" borderId="39" xfId="0" applyNumberFormat="1" applyFont="1" applyFill="1" applyBorder="1" applyAlignment="1" applyProtection="1">
      <alignment horizontal="right" vertical="center"/>
      <protection locked="0"/>
    </xf>
    <xf numFmtId="195" fontId="1" fillId="0" borderId="55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left" vertical="center" indent="2"/>
      <protection/>
    </xf>
    <xf numFmtId="195" fontId="1" fillId="0" borderId="36" xfId="0" applyNumberFormat="1" applyFont="1" applyFill="1" applyBorder="1" applyAlignment="1" applyProtection="1">
      <alignment vertical="center"/>
      <protection locked="0"/>
    </xf>
    <xf numFmtId="0" fontId="23" fillId="0" borderId="0" xfId="59">
      <alignment/>
      <protection/>
    </xf>
    <xf numFmtId="0" fontId="23" fillId="0" borderId="77" xfId="59" applyBorder="1">
      <alignment/>
      <protection/>
    </xf>
    <xf numFmtId="0" fontId="23" fillId="0" borderId="78" xfId="59" applyBorder="1">
      <alignment/>
      <protection/>
    </xf>
    <xf numFmtId="0" fontId="23" fillId="0" borderId="79" xfId="59" applyBorder="1">
      <alignment/>
      <protection/>
    </xf>
    <xf numFmtId="0" fontId="25" fillId="0" borderId="80" xfId="59" applyFont="1" applyBorder="1">
      <alignment/>
      <protection/>
    </xf>
    <xf numFmtId="0" fontId="25" fillId="0" borderId="0" xfId="59" applyFont="1" applyBorder="1">
      <alignment/>
      <protection/>
    </xf>
    <xf numFmtId="0" fontId="25" fillId="0" borderId="81" xfId="59" applyFont="1" applyBorder="1">
      <alignment/>
      <protection/>
    </xf>
    <xf numFmtId="0" fontId="23" fillId="0" borderId="72" xfId="59" applyBorder="1">
      <alignment/>
      <protection/>
    </xf>
    <xf numFmtId="0" fontId="23" fillId="0" borderId="82" xfId="59" applyBorder="1">
      <alignment/>
      <protection/>
    </xf>
    <xf numFmtId="0" fontId="23" fillId="0" borderId="83" xfId="59" applyBorder="1">
      <alignment/>
      <protection/>
    </xf>
    <xf numFmtId="0" fontId="26" fillId="0" borderId="44" xfId="59" applyFont="1" applyBorder="1">
      <alignment/>
      <protection/>
    </xf>
    <xf numFmtId="0" fontId="26" fillId="0" borderId="84" xfId="59" applyFont="1" applyBorder="1">
      <alignment/>
      <protection/>
    </xf>
    <xf numFmtId="0" fontId="26" fillId="0" borderId="85" xfId="59" applyFont="1" applyBorder="1">
      <alignment/>
      <protection/>
    </xf>
    <xf numFmtId="0" fontId="26" fillId="0" borderId="86" xfId="59" applyFont="1" applyBorder="1">
      <alignment/>
      <protection/>
    </xf>
    <xf numFmtId="0" fontId="26" fillId="0" borderId="87" xfId="59" applyFont="1" applyBorder="1">
      <alignment/>
      <protection/>
    </xf>
    <xf numFmtId="0" fontId="26" fillId="0" borderId="88" xfId="59" applyFont="1" applyBorder="1">
      <alignment/>
      <protection/>
    </xf>
    <xf numFmtId="0" fontId="26" fillId="0" borderId="45" xfId="59" applyFont="1" applyBorder="1">
      <alignment/>
      <protection/>
    </xf>
    <xf numFmtId="0" fontId="26" fillId="0" borderId="89" xfId="59" applyFont="1" applyBorder="1">
      <alignment/>
      <protection/>
    </xf>
    <xf numFmtId="0" fontId="26" fillId="0" borderId="90" xfId="59" applyFont="1" applyBorder="1">
      <alignment/>
      <protection/>
    </xf>
    <xf numFmtId="0" fontId="27" fillId="0" borderId="40" xfId="59" applyFont="1" applyBorder="1">
      <alignment/>
      <protection/>
    </xf>
    <xf numFmtId="0" fontId="27" fillId="0" borderId="91" xfId="59" applyFont="1" applyBorder="1">
      <alignment/>
      <protection/>
    </xf>
    <xf numFmtId="0" fontId="27" fillId="0" borderId="92" xfId="59" applyFont="1" applyBorder="1">
      <alignment/>
      <protection/>
    </xf>
    <xf numFmtId="0" fontId="28" fillId="0" borderId="80" xfId="59" applyFont="1" applyBorder="1">
      <alignment/>
      <protection/>
    </xf>
    <xf numFmtId="0" fontId="28" fillId="0" borderId="0" xfId="59" applyFont="1" applyBorder="1">
      <alignment/>
      <protection/>
    </xf>
    <xf numFmtId="0" fontId="28" fillId="0" borderId="91" xfId="59" applyFont="1" applyBorder="1">
      <alignment/>
      <protection/>
    </xf>
    <xf numFmtId="0" fontId="28" fillId="0" borderId="0" xfId="59" applyFont="1">
      <alignment/>
      <protection/>
    </xf>
    <xf numFmtId="3" fontId="26" fillId="0" borderId="85" xfId="59" applyNumberFormat="1" applyFont="1" applyBorder="1">
      <alignment/>
      <protection/>
    </xf>
    <xf numFmtId="3" fontId="27" fillId="0" borderId="92" xfId="59" applyNumberFormat="1" applyFont="1" applyBorder="1">
      <alignment/>
      <protection/>
    </xf>
    <xf numFmtId="0" fontId="29" fillId="0" borderId="72" xfId="59" applyFont="1" applyBorder="1">
      <alignment/>
      <protection/>
    </xf>
    <xf numFmtId="0" fontId="29" fillId="0" borderId="82" xfId="59" applyFont="1" applyBorder="1">
      <alignment/>
      <protection/>
    </xf>
    <xf numFmtId="0" fontId="29" fillId="0" borderId="83" xfId="59" applyFont="1" applyBorder="1">
      <alignment/>
      <protection/>
    </xf>
    <xf numFmtId="0" fontId="26" fillId="0" borderId="72" xfId="59" applyFont="1" applyBorder="1">
      <alignment/>
      <protection/>
    </xf>
    <xf numFmtId="3" fontId="29" fillId="0" borderId="83" xfId="59" applyNumberFormat="1" applyFont="1" applyBorder="1">
      <alignment/>
      <protection/>
    </xf>
    <xf numFmtId="0" fontId="23" fillId="0" borderId="80" xfId="59" applyBorder="1">
      <alignment/>
      <protection/>
    </xf>
    <xf numFmtId="0" fontId="23" fillId="0" borderId="0" xfId="59" applyBorder="1">
      <alignment/>
      <protection/>
    </xf>
    <xf numFmtId="0" fontId="3" fillId="0" borderId="35" xfId="0" applyFont="1" applyBorder="1" applyAlignment="1">
      <alignment vertical="center"/>
    </xf>
    <xf numFmtId="195" fontId="3" fillId="0" borderId="35" xfId="0" applyNumberFormat="1" applyFont="1" applyBorder="1" applyAlignment="1" applyProtection="1">
      <alignment vertical="center"/>
      <protection locked="0"/>
    </xf>
    <xf numFmtId="195" fontId="3" fillId="18" borderId="35" xfId="0" applyNumberFormat="1" applyFont="1" applyFill="1" applyBorder="1" applyAlignment="1" applyProtection="1">
      <alignment vertical="center"/>
      <protection/>
    </xf>
    <xf numFmtId="0" fontId="3" fillId="0" borderId="93" xfId="0" applyFont="1" applyBorder="1" applyAlignment="1">
      <alignment vertical="center"/>
    </xf>
    <xf numFmtId="195" fontId="30" fillId="0" borderId="93" xfId="0" applyNumberFormat="1" applyFont="1" applyBorder="1" applyAlignment="1" applyProtection="1">
      <alignment vertical="center"/>
      <protection/>
    </xf>
    <xf numFmtId="195" fontId="30" fillId="0" borderId="93" xfId="0" applyNumberFormat="1" applyFont="1" applyFill="1" applyBorder="1" applyAlignment="1" applyProtection="1">
      <alignment vertical="center"/>
      <protection/>
    </xf>
    <xf numFmtId="0" fontId="1" fillId="0" borderId="94" xfId="0" applyFont="1" applyBorder="1" applyAlignment="1" quotePrefix="1">
      <alignment horizontal="left" vertical="center" indent="2"/>
    </xf>
    <xf numFmtId="195" fontId="1" fillId="0" borderId="94" xfId="0" applyNumberFormat="1" applyFont="1" applyBorder="1" applyAlignment="1" applyProtection="1">
      <alignment vertical="center"/>
      <protection locked="0"/>
    </xf>
    <xf numFmtId="195" fontId="1" fillId="18" borderId="94" xfId="0" applyNumberFormat="1" applyFont="1" applyFill="1" applyBorder="1" applyAlignment="1" applyProtection="1">
      <alignment vertical="center"/>
      <protection/>
    </xf>
    <xf numFmtId="0" fontId="1" fillId="0" borderId="95" xfId="0" applyFont="1" applyBorder="1" applyAlignment="1" quotePrefix="1">
      <alignment horizontal="left" vertical="center" indent="2"/>
    </xf>
    <xf numFmtId="195" fontId="1" fillId="0" borderId="95" xfId="0" applyNumberFormat="1" applyFont="1" applyBorder="1" applyAlignment="1" applyProtection="1">
      <alignment vertical="center"/>
      <protection locked="0"/>
    </xf>
    <xf numFmtId="195" fontId="1" fillId="18" borderId="95" xfId="0" applyNumberFormat="1" applyFont="1" applyFill="1" applyBorder="1" applyAlignment="1" applyProtection="1">
      <alignment vertical="center"/>
      <protection/>
    </xf>
    <xf numFmtId="0" fontId="1" fillId="0" borderId="96" xfId="0" applyFont="1" applyBorder="1" applyAlignment="1" quotePrefix="1">
      <alignment horizontal="left" vertical="center" indent="2"/>
    </xf>
    <xf numFmtId="195" fontId="1" fillId="0" borderId="96" xfId="0" applyNumberFormat="1" applyFont="1" applyBorder="1" applyAlignment="1" applyProtection="1">
      <alignment vertical="center"/>
      <protection locked="0"/>
    </xf>
    <xf numFmtId="195" fontId="1" fillId="18" borderId="96" xfId="0" applyNumberFormat="1" applyFont="1" applyFill="1" applyBorder="1" applyAlignment="1" applyProtection="1">
      <alignment vertical="center"/>
      <protection/>
    </xf>
    <xf numFmtId="0" fontId="3" fillId="0" borderId="97" xfId="0" applyFont="1" applyBorder="1" applyAlignment="1">
      <alignment vertical="center"/>
    </xf>
    <xf numFmtId="195" fontId="3" fillId="18" borderId="97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165" fontId="1" fillId="0" borderId="10" xfId="0" applyNumberFormat="1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 quotePrefix="1">
      <alignment horizontal="center" vertical="center"/>
    </xf>
    <xf numFmtId="165" fontId="1" fillId="0" borderId="11" xfId="0" applyNumberFormat="1" applyFont="1" applyBorder="1" applyAlignment="1" applyProtection="1">
      <alignment vertical="center"/>
      <protection locked="0"/>
    </xf>
    <xf numFmtId="165" fontId="1" fillId="0" borderId="56" xfId="0" applyNumberFormat="1" applyFont="1" applyBorder="1" applyAlignment="1" applyProtection="1">
      <alignment vertical="center"/>
      <protection locked="0"/>
    </xf>
    <xf numFmtId="0" fontId="1" fillId="0" borderId="60" xfId="0" applyFont="1" applyBorder="1" applyAlignment="1">
      <alignment vertical="center"/>
    </xf>
    <xf numFmtId="0" fontId="1" fillId="0" borderId="98" xfId="0" applyFont="1" applyBorder="1" applyAlignment="1" quotePrefix="1">
      <alignment horizontal="center" vertical="center"/>
    </xf>
    <xf numFmtId="165" fontId="1" fillId="0" borderId="12" xfId="0" applyNumberFormat="1" applyFont="1" applyBorder="1" applyAlignment="1" applyProtection="1">
      <alignment vertical="center"/>
      <protection locked="0"/>
    </xf>
    <xf numFmtId="165" fontId="1" fillId="0" borderId="34" xfId="0" applyNumberFormat="1" applyFont="1" applyBorder="1" applyAlignment="1" applyProtection="1">
      <alignment vertical="center"/>
      <protection locked="0"/>
    </xf>
    <xf numFmtId="0" fontId="3" fillId="18" borderId="50" xfId="0" applyFont="1" applyFill="1" applyBorder="1" applyAlignment="1">
      <alignment vertical="center"/>
    </xf>
    <xf numFmtId="0" fontId="1" fillId="18" borderId="61" xfId="0" applyFont="1" applyFill="1" applyBorder="1" applyAlignment="1" quotePrefix="1">
      <alignment horizontal="center" vertical="center"/>
    </xf>
    <xf numFmtId="165" fontId="3" fillId="18" borderId="61" xfId="0" applyNumberFormat="1" applyFont="1" applyFill="1" applyBorder="1" applyAlignment="1" applyProtection="1">
      <alignment vertical="center"/>
      <protection/>
    </xf>
    <xf numFmtId="165" fontId="3" fillId="18" borderId="30" xfId="0" applyNumberFormat="1" applyFont="1" applyFill="1" applyBorder="1" applyAlignment="1" applyProtection="1">
      <alignment vertical="center"/>
      <protection/>
    </xf>
    <xf numFmtId="0" fontId="1" fillId="0" borderId="28" xfId="0" applyFont="1" applyBorder="1" applyAlignment="1">
      <alignment vertical="center"/>
    </xf>
    <xf numFmtId="165" fontId="1" fillId="0" borderId="29" xfId="0" applyNumberFormat="1" applyFont="1" applyBorder="1" applyAlignment="1" applyProtection="1">
      <alignment vertical="center"/>
      <protection locked="0"/>
    </xf>
    <xf numFmtId="165" fontId="1" fillId="0" borderId="48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horizontal="left" vertical="center" indent="1"/>
    </xf>
    <xf numFmtId="169" fontId="1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left" vertical="center" indent="1"/>
    </xf>
    <xf numFmtId="169" fontId="1" fillId="0" borderId="39" xfId="0" applyNumberFormat="1" applyFont="1" applyFill="1" applyBorder="1" applyAlignment="1" applyProtection="1">
      <alignment horizontal="right" vertical="center"/>
      <protection locked="0"/>
    </xf>
    <xf numFmtId="0" fontId="3" fillId="18" borderId="55" xfId="0" applyFont="1" applyFill="1" applyBorder="1" applyAlignment="1">
      <alignment horizontal="left" vertical="center" indent="1"/>
    </xf>
    <xf numFmtId="169" fontId="3" fillId="18" borderId="55" xfId="0" applyNumberFormat="1" applyFont="1" applyFill="1" applyBorder="1" applyAlignment="1" applyProtection="1">
      <alignment horizontal="right" vertical="center"/>
      <protection/>
    </xf>
    <xf numFmtId="0" fontId="32" fillId="0" borderId="0" xfId="59" applyFont="1">
      <alignment/>
      <protection/>
    </xf>
    <xf numFmtId="0" fontId="1" fillId="0" borderId="36" xfId="0" applyFont="1" applyBorder="1" applyAlignment="1">
      <alignment horizontal="left" vertical="center" indent="1"/>
    </xf>
    <xf numFmtId="169" fontId="1" fillId="0" borderId="36" xfId="0" applyNumberFormat="1" applyFont="1" applyFill="1" applyBorder="1" applyAlignment="1" applyProtection="1">
      <alignment horizontal="right" vertical="center"/>
      <protection locked="0"/>
    </xf>
    <xf numFmtId="0" fontId="1" fillId="0" borderId="0" xfId="56" applyFont="1" applyFill="1" applyAlignment="1" applyProtection="1">
      <alignment vertical="center"/>
      <protection locked="0"/>
    </xf>
    <xf numFmtId="0" fontId="1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0" fontId="3" fillId="0" borderId="0" xfId="56" applyFont="1" applyFill="1" applyAlignment="1" applyProtection="1">
      <alignment vertical="center"/>
      <protection/>
    </xf>
    <xf numFmtId="3" fontId="3" fillId="0" borderId="10" xfId="56" applyNumberFormat="1" applyFont="1" applyFill="1" applyBorder="1" applyAlignment="1" applyProtection="1">
      <alignment horizontal="center" vertical="center" wrapText="1"/>
      <protection/>
    </xf>
    <xf numFmtId="3" fontId="3" fillId="0" borderId="51" xfId="56" applyNumberFormat="1" applyFont="1" applyFill="1" applyBorder="1" applyAlignment="1" applyProtection="1">
      <alignment horizontal="center" vertical="center"/>
      <protection/>
    </xf>
    <xf numFmtId="0" fontId="3" fillId="0" borderId="74" xfId="56" applyFont="1" applyFill="1" applyBorder="1" applyAlignment="1" applyProtection="1">
      <alignment horizontal="centerContinuous" vertical="center" wrapText="1"/>
      <protection/>
    </xf>
    <xf numFmtId="0" fontId="5" fillId="0" borderId="0" xfId="56" applyFont="1" applyFill="1" applyAlignment="1" applyProtection="1">
      <alignment horizontal="center" vertical="center"/>
      <protection/>
    </xf>
    <xf numFmtId="0" fontId="1" fillId="0" borderId="71" xfId="56" applyFont="1" applyFill="1" applyBorder="1" applyAlignment="1">
      <alignment horizontal="centerContinuous" vertical="center"/>
      <protection/>
    </xf>
    <xf numFmtId="0" fontId="17" fillId="0" borderId="0" xfId="56" applyFont="1" applyFill="1" applyAlignment="1" applyProtection="1">
      <alignment horizontal="center" vertical="center"/>
      <protection/>
    </xf>
    <xf numFmtId="49" fontId="3" fillId="0" borderId="73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49" xfId="56" applyNumberFormat="1" applyFont="1" applyFill="1" applyBorder="1" applyAlignment="1" applyProtection="1">
      <alignment horizontal="center" vertical="center"/>
      <protection/>
    </xf>
    <xf numFmtId="3" fontId="3" fillId="0" borderId="59" xfId="56" applyNumberFormat="1" applyFont="1" applyFill="1" applyBorder="1" applyAlignment="1" applyProtection="1">
      <alignment horizontal="center" vertical="center"/>
      <protection/>
    </xf>
    <xf numFmtId="49" fontId="3" fillId="0" borderId="74" xfId="56" applyNumberFormat="1" applyFont="1" applyFill="1" applyBorder="1" applyAlignment="1" applyProtection="1">
      <alignment horizontal="center" vertical="center"/>
      <protection/>
    </xf>
    <xf numFmtId="49" fontId="17" fillId="0" borderId="0" xfId="56" applyNumberFormat="1" applyFont="1" applyFill="1" applyAlignment="1" applyProtection="1">
      <alignment horizontal="center" vertical="center"/>
      <protection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6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177" fontId="3" fillId="0" borderId="30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horizontal="right" vertical="center"/>
      <protection/>
    </xf>
    <xf numFmtId="177" fontId="3" fillId="0" borderId="32" xfId="56" applyNumberFormat="1" applyFont="1" applyFill="1" applyBorder="1" applyAlignment="1" applyProtection="1">
      <alignment horizontal="right" vertical="center"/>
      <protection/>
    </xf>
    <xf numFmtId="0" fontId="3" fillId="0" borderId="28" xfId="56" applyFont="1" applyFill="1" applyBorder="1" applyAlignment="1" applyProtection="1">
      <alignment horizontal="left" vertical="center" wrapText="1"/>
      <protection/>
    </xf>
    <xf numFmtId="0" fontId="3" fillId="0" borderId="29" xfId="56" applyFont="1" applyFill="1" applyBorder="1" applyAlignment="1" applyProtection="1">
      <alignment horizontal="center" vertical="center"/>
      <protection/>
    </xf>
    <xf numFmtId="3" fontId="3" fillId="0" borderId="54" xfId="56" applyNumberFormat="1" applyFont="1" applyFill="1" applyBorder="1" applyAlignment="1" applyProtection="1">
      <alignment horizontal="right" vertical="center"/>
      <protection/>
    </xf>
    <xf numFmtId="177" fontId="3" fillId="0" borderId="48" xfId="56" applyNumberFormat="1" applyFont="1" applyFill="1" applyBorder="1" applyAlignment="1" applyProtection="1">
      <alignment horizontal="right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3" fontId="1" fillId="0" borderId="54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center" vertical="center"/>
      <protection/>
    </xf>
    <xf numFmtId="3" fontId="1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3" fontId="1" fillId="0" borderId="52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/>
    </xf>
    <xf numFmtId="177" fontId="3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/>
      <protection locked="0"/>
    </xf>
    <xf numFmtId="0" fontId="3" fillId="0" borderId="0" xfId="56" applyFont="1" applyFill="1" applyAlignment="1" applyProtection="1">
      <alignment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12" xfId="56" applyFont="1" applyFill="1" applyBorder="1" applyAlignment="1" applyProtection="1">
      <alignment horizontal="center" vertical="center"/>
      <protection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0" fontId="3" fillId="0" borderId="9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99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3" fontId="3" fillId="0" borderId="100" xfId="56" applyNumberFormat="1" applyFont="1" applyFill="1" applyBorder="1" applyAlignment="1" applyProtection="1">
      <alignment horizontal="right" vertical="center"/>
      <protection locked="0"/>
    </xf>
    <xf numFmtId="177" fontId="1" fillId="0" borderId="32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 indent="2"/>
      <protection/>
    </xf>
    <xf numFmtId="0" fontId="1" fillId="0" borderId="60" xfId="56" applyFont="1" applyFill="1" applyBorder="1" applyAlignment="1" applyProtection="1">
      <alignment horizontal="left" vertical="center"/>
      <protection locked="0"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70" xfId="56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Fill="1" applyAlignment="1" applyProtection="1">
      <alignment horizontal="left" vertical="center" wrapText="1"/>
      <protection/>
    </xf>
    <xf numFmtId="3" fontId="1" fillId="0" borderId="0" xfId="56" applyNumberFormat="1" applyFont="1" applyFill="1" applyAlignment="1" applyProtection="1">
      <alignment vertical="center"/>
      <protection locked="0"/>
    </xf>
    <xf numFmtId="164" fontId="1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 locked="0"/>
    </xf>
    <xf numFmtId="0" fontId="0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3" fontId="0" fillId="0" borderId="0" xfId="56" applyNumberFormat="1" applyFont="1" applyFill="1" applyAlignment="1" applyProtection="1">
      <alignment vertical="center"/>
      <protection locked="0"/>
    </xf>
    <xf numFmtId="0" fontId="2" fillId="0" borderId="0" xfId="56" applyFont="1" applyFill="1" applyAlignment="1" applyProtection="1">
      <alignment vertical="center"/>
      <protection/>
    </xf>
    <xf numFmtId="3" fontId="2" fillId="0" borderId="10" xfId="56" applyNumberFormat="1" applyFont="1" applyFill="1" applyBorder="1" applyAlignment="1" applyProtection="1">
      <alignment horizontal="center" vertical="center" wrapText="1"/>
      <protection/>
    </xf>
    <xf numFmtId="3" fontId="2" fillId="0" borderId="51" xfId="56" applyNumberFormat="1" applyFont="1" applyFill="1" applyBorder="1" applyAlignment="1" applyProtection="1">
      <alignment horizontal="center" vertical="center"/>
      <protection/>
    </xf>
    <xf numFmtId="0" fontId="2" fillId="0" borderId="74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center" vertical="center"/>
      <protection/>
    </xf>
    <xf numFmtId="3" fontId="2" fillId="0" borderId="12" xfId="56" applyNumberFormat="1" applyFont="1" applyFill="1" applyBorder="1" applyAlignment="1" applyProtection="1">
      <alignment horizontal="centerContinuous" vertical="center"/>
      <protection/>
    </xf>
    <xf numFmtId="3" fontId="2" fillId="0" borderId="52" xfId="56" applyNumberFormat="1" applyFont="1" applyFill="1" applyBorder="1" applyAlignment="1" applyProtection="1">
      <alignment horizontal="centerContinuous" vertical="center"/>
      <protection/>
    </xf>
    <xf numFmtId="0" fontId="2" fillId="0" borderId="101" xfId="56" applyFont="1" applyFill="1" applyBorder="1" applyAlignment="1" applyProtection="1">
      <alignment horizontal="center" vertical="center"/>
      <protection/>
    </xf>
    <xf numFmtId="49" fontId="3" fillId="0" borderId="50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center" vertical="center"/>
      <protection/>
    </xf>
    <xf numFmtId="49" fontId="3" fillId="0" borderId="30" xfId="56" applyNumberFormat="1" applyFont="1" applyFill="1" applyBorder="1" applyAlignment="1" applyProtection="1">
      <alignment horizontal="center" vertical="center"/>
      <protection/>
    </xf>
    <xf numFmtId="49" fontId="0" fillId="0" borderId="0" xfId="56" applyNumberFormat="1" applyFont="1" applyFill="1" applyAlignment="1" applyProtection="1">
      <alignment horizontal="center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164" fontId="1" fillId="0" borderId="29" xfId="56" applyNumberFormat="1" applyFont="1" applyFill="1" applyBorder="1" applyAlignment="1" applyProtection="1">
      <alignment horizontal="center" vertical="center"/>
      <protection/>
    </xf>
    <xf numFmtId="3" fontId="1" fillId="0" borderId="54" xfId="56" applyNumberFormat="1" applyFont="1" applyFill="1" applyBorder="1" applyAlignment="1" applyProtection="1">
      <alignment vertical="center"/>
      <protection locked="0"/>
    </xf>
    <xf numFmtId="177" fontId="1" fillId="0" borderId="74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3" fontId="1" fillId="0" borderId="13" xfId="56" applyNumberFormat="1" applyFont="1" applyFill="1" applyBorder="1" applyAlignment="1" applyProtection="1">
      <alignment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164" fontId="1" fillId="0" borderId="41" xfId="56" applyNumberFormat="1" applyFont="1" applyFill="1" applyBorder="1" applyAlignment="1" applyProtection="1">
      <alignment horizontal="center" vertical="center"/>
      <protection/>
    </xf>
    <xf numFmtId="3" fontId="1" fillId="0" borderId="52" xfId="56" applyNumberFormat="1" applyFont="1" applyFill="1" applyBorder="1" applyAlignment="1" applyProtection="1">
      <alignment vertical="center"/>
      <protection locked="0"/>
    </xf>
    <xf numFmtId="177" fontId="1" fillId="0" borderId="71" xfId="56" applyNumberFormat="1" applyFont="1" applyFill="1" applyBorder="1" applyAlignment="1" applyProtection="1">
      <alignment horizontal="center" vertical="center"/>
      <protection/>
    </xf>
    <xf numFmtId="164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164" fontId="3" fillId="0" borderId="10" xfId="56" applyNumberFormat="1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vertical="center"/>
      <protection/>
    </xf>
    <xf numFmtId="177" fontId="1" fillId="0" borderId="34" xfId="56" applyNumberFormat="1" applyFont="1" applyFill="1" applyBorder="1" applyAlignment="1" applyProtection="1">
      <alignment horizontal="center" vertical="center"/>
      <protection/>
    </xf>
    <xf numFmtId="164" fontId="1" fillId="0" borderId="98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164" fontId="3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vertical="center"/>
      <protection/>
    </xf>
    <xf numFmtId="0" fontId="3" fillId="0" borderId="50" xfId="56" applyFont="1" applyFill="1" applyBorder="1" applyAlignment="1" applyProtection="1">
      <alignment vertical="center" wrapText="1"/>
      <protection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177" fontId="1" fillId="0" borderId="32" xfId="56" applyNumberFormat="1" applyFont="1" applyFill="1" applyBorder="1" applyAlignment="1" applyProtection="1">
      <alignment horizontal="center" vertical="center"/>
      <protection/>
    </xf>
    <xf numFmtId="0" fontId="1" fillId="0" borderId="27" xfId="56" applyFont="1" applyFill="1" applyBorder="1" applyAlignment="1" applyProtection="1">
      <alignment horizontal="left" vertical="center" wrapText="1" indent="1"/>
      <protection/>
    </xf>
    <xf numFmtId="0" fontId="1" fillId="0" borderId="27" xfId="56" applyFont="1" applyFill="1" applyBorder="1" applyAlignment="1" applyProtection="1">
      <alignment horizontal="left" vertical="center" wrapText="1" indent="5"/>
      <protection/>
    </xf>
    <xf numFmtId="0" fontId="1" fillId="0" borderId="27" xfId="56" applyFont="1" applyFill="1" applyBorder="1" applyAlignment="1" applyProtection="1">
      <alignment horizontal="left" vertical="center" indent="1"/>
      <protection locked="0"/>
    </xf>
    <xf numFmtId="0" fontId="1" fillId="0" borderId="60" xfId="56" applyFont="1" applyFill="1" applyBorder="1" applyAlignment="1" applyProtection="1">
      <alignment horizontal="left" vertical="center" indent="1"/>
      <protection locked="0"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vertical="center"/>
      <protection locked="0"/>
    </xf>
    <xf numFmtId="177" fontId="1" fillId="0" borderId="30" xfId="56" applyNumberFormat="1" applyFont="1" applyFill="1" applyBorder="1" applyAlignment="1" applyProtection="1">
      <alignment horizontal="right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33" fillId="0" borderId="0" xfId="58">
      <alignment/>
      <protection/>
    </xf>
    <xf numFmtId="3" fontId="33" fillId="0" borderId="0" xfId="58" applyNumberFormat="1">
      <alignment/>
      <protection/>
    </xf>
    <xf numFmtId="0" fontId="35" fillId="0" borderId="50" xfId="58" applyFont="1" applyBorder="1" applyAlignment="1">
      <alignment horizontal="center" vertical="center"/>
      <protection/>
    </xf>
    <xf numFmtId="0" fontId="17" fillId="0" borderId="61" xfId="57" applyFont="1" applyFill="1" applyBorder="1" applyAlignment="1" applyProtection="1">
      <alignment horizontal="center" vertical="center" textRotation="90"/>
      <protection/>
    </xf>
    <xf numFmtId="3" fontId="35" fillId="0" borderId="61" xfId="58" applyNumberFormat="1" applyFont="1" applyBorder="1" applyAlignment="1">
      <alignment horizontal="center" vertical="center" wrapText="1"/>
      <protection/>
    </xf>
    <xf numFmtId="3" fontId="35" fillId="0" borderId="30" xfId="58" applyNumberFormat="1" applyFont="1" applyBorder="1" applyAlignment="1">
      <alignment horizontal="center" vertical="center" wrapText="1"/>
      <protection/>
    </xf>
    <xf numFmtId="0" fontId="34" fillId="0" borderId="28" xfId="58" applyFont="1" applyBorder="1" applyAlignment="1">
      <alignment horizontal="left" indent="1"/>
      <protection/>
    </xf>
    <xf numFmtId="0" fontId="34" fillId="0" borderId="29" xfId="58" applyFont="1" applyBorder="1" applyAlignment="1">
      <alignment horizontal="center"/>
      <protection/>
    </xf>
    <xf numFmtId="3" fontId="34" fillId="0" borderId="29" xfId="58" applyNumberFormat="1" applyFont="1" applyBorder="1" applyProtection="1">
      <alignment/>
      <protection locked="0"/>
    </xf>
    <xf numFmtId="3" fontId="34" fillId="0" borderId="48" xfId="58" applyNumberFormat="1" applyFont="1" applyBorder="1" applyProtection="1">
      <alignment/>
      <protection locked="0"/>
    </xf>
    <xf numFmtId="0" fontId="34" fillId="0" borderId="27" xfId="58" applyFont="1" applyBorder="1" applyAlignment="1">
      <alignment horizontal="left" indent="1"/>
      <protection/>
    </xf>
    <xf numFmtId="0" fontId="34" fillId="0" borderId="11" xfId="58" applyFont="1" applyBorder="1" applyAlignment="1">
      <alignment horizontal="center"/>
      <protection/>
    </xf>
    <xf numFmtId="3" fontId="34" fillId="0" borderId="11" xfId="58" applyNumberFormat="1" applyFont="1" applyBorder="1" applyProtection="1">
      <alignment/>
      <protection locked="0"/>
    </xf>
    <xf numFmtId="3" fontId="34" fillId="0" borderId="56" xfId="58" applyNumberFormat="1" applyFont="1" applyBorder="1" applyProtection="1">
      <alignment/>
      <protection locked="0"/>
    </xf>
    <xf numFmtId="0" fontId="34" fillId="0" borderId="27" xfId="58" applyFont="1" applyBorder="1" applyProtection="1">
      <alignment/>
      <protection locked="0"/>
    </xf>
    <xf numFmtId="0" fontId="34" fillId="0" borderId="60" xfId="58" applyFont="1" applyBorder="1" applyProtection="1">
      <alignment/>
      <protection locked="0"/>
    </xf>
    <xf numFmtId="0" fontId="34" fillId="0" borderId="12" xfId="58" applyFont="1" applyBorder="1" applyAlignment="1">
      <alignment horizontal="center"/>
      <protection/>
    </xf>
    <xf numFmtId="3" fontId="34" fillId="0" borderId="12" xfId="58" applyNumberFormat="1" applyFont="1" applyBorder="1" applyProtection="1">
      <alignment/>
      <protection locked="0"/>
    </xf>
    <xf numFmtId="3" fontId="34" fillId="0" borderId="34" xfId="58" applyNumberFormat="1" applyFont="1" applyBorder="1" applyProtection="1">
      <alignment/>
      <protection locked="0"/>
    </xf>
    <xf numFmtId="3" fontId="34" fillId="18" borderId="102" xfId="58" applyNumberFormat="1" applyFont="1" applyFill="1" applyBorder="1">
      <alignment/>
      <protection/>
    </xf>
    <xf numFmtId="3" fontId="36" fillId="18" borderId="30" xfId="58" applyNumberFormat="1" applyFont="1" applyFill="1" applyBorder="1">
      <alignment/>
      <protection/>
    </xf>
    <xf numFmtId="0" fontId="34" fillId="0" borderId="0" xfId="58" applyFont="1">
      <alignment/>
      <protection/>
    </xf>
    <xf numFmtId="0" fontId="33" fillId="0" borderId="0" xfId="58" applyFont="1">
      <alignment/>
      <protection/>
    </xf>
    <xf numFmtId="3" fontId="33" fillId="0" borderId="0" xfId="58" applyNumberFormat="1" applyFont="1" applyAlignment="1">
      <alignment horizontal="center"/>
      <protection/>
    </xf>
    <xf numFmtId="0" fontId="33" fillId="0" borderId="0" xfId="58" applyFont="1" applyAlignment="1">
      <alignment/>
      <protection/>
    </xf>
    <xf numFmtId="3" fontId="33" fillId="0" borderId="0" xfId="58" applyNumberFormat="1" applyFont="1" applyAlignment="1">
      <alignment/>
      <protection/>
    </xf>
    <xf numFmtId="0" fontId="35" fillId="0" borderId="26" xfId="58" applyFont="1" applyBorder="1" applyAlignment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 vertical="center" textRotation="90"/>
      <protection/>
    </xf>
    <xf numFmtId="0" fontId="35" fillId="0" borderId="10" xfId="58" applyFont="1" applyBorder="1" applyAlignment="1">
      <alignment horizontal="center" vertical="center" wrapText="1"/>
      <protection/>
    </xf>
    <xf numFmtId="3" fontId="35" fillId="0" borderId="32" xfId="58" applyNumberFormat="1" applyFont="1" applyBorder="1" applyAlignment="1">
      <alignment horizontal="center" vertical="center" wrapText="1"/>
      <protection/>
    </xf>
    <xf numFmtId="0" fontId="34" fillId="0" borderId="11" xfId="58" applyFont="1" applyBorder="1" applyProtection="1">
      <alignment/>
      <protection locked="0"/>
    </xf>
    <xf numFmtId="0" fontId="34" fillId="0" borderId="27" xfId="58" applyFont="1" applyBorder="1" applyAlignment="1" applyProtection="1">
      <alignment horizontal="left" indent="1"/>
      <protection locked="0"/>
    </xf>
    <xf numFmtId="0" fontId="34" fillId="0" borderId="60" xfId="58" applyFont="1" applyBorder="1" applyAlignment="1" applyProtection="1">
      <alignment horizontal="left" indent="1"/>
      <protection locked="0"/>
    </xf>
    <xf numFmtId="0" fontId="34" fillId="0" borderId="12" xfId="58" applyFont="1" applyBorder="1" applyProtection="1">
      <alignment/>
      <protection locked="0"/>
    </xf>
    <xf numFmtId="0" fontId="34" fillId="18" borderId="102" xfId="58" applyFont="1" applyFill="1" applyBorder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 locked="0"/>
    </xf>
    <xf numFmtId="165" fontId="1" fillId="0" borderId="29" xfId="0" applyNumberFormat="1" applyFont="1" applyBorder="1" applyAlignment="1" applyProtection="1">
      <alignment vertical="center" wrapText="1"/>
      <protection locked="0"/>
    </xf>
    <xf numFmtId="165" fontId="1" fillId="0" borderId="48" xfId="0" applyNumberFormat="1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 locked="0"/>
    </xf>
    <xf numFmtId="165" fontId="1" fillId="0" borderId="11" xfId="0" applyNumberFormat="1" applyFont="1" applyBorder="1" applyAlignment="1" applyProtection="1">
      <alignment vertical="center" wrapText="1"/>
      <protection locked="0"/>
    </xf>
    <xf numFmtId="165" fontId="1" fillId="0" borderId="56" xfId="0" applyNumberFormat="1" applyFont="1" applyBorder="1" applyAlignment="1" applyProtection="1">
      <alignment vertical="center" wrapText="1"/>
      <protection locked="0"/>
    </xf>
    <xf numFmtId="0" fontId="3" fillId="18" borderId="50" xfId="0" applyFont="1" applyFill="1" applyBorder="1" applyAlignment="1" applyProtection="1">
      <alignment horizontal="center" vertical="center" wrapText="1"/>
      <protection/>
    </xf>
    <xf numFmtId="0" fontId="3" fillId="18" borderId="61" xfId="0" applyFont="1" applyFill="1" applyBorder="1" applyAlignment="1" applyProtection="1">
      <alignment horizontal="left" vertical="center" wrapText="1"/>
      <protection/>
    </xf>
    <xf numFmtId="165" fontId="3" fillId="18" borderId="61" xfId="0" applyNumberFormat="1" applyFont="1" applyFill="1" applyBorder="1" applyAlignment="1" applyProtection="1">
      <alignment vertical="center" wrapText="1"/>
      <protection/>
    </xf>
    <xf numFmtId="165" fontId="3" fillId="18" borderId="30" xfId="0" applyNumberFormat="1" applyFont="1" applyFill="1" applyBorder="1" applyAlignment="1" applyProtection="1">
      <alignment vertical="center" wrapText="1"/>
      <protection/>
    </xf>
    <xf numFmtId="177" fontId="1" fillId="0" borderId="101" xfId="56" applyNumberFormat="1" applyFont="1" applyFill="1" applyBorder="1" applyAlignment="1" applyProtection="1">
      <alignment horizontal="center" vertical="center"/>
      <protection/>
    </xf>
    <xf numFmtId="177" fontId="1" fillId="0" borderId="42" xfId="56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181" fontId="1" fillId="18" borderId="35" xfId="0" applyNumberFormat="1" applyFont="1" applyFill="1" applyBorder="1" applyAlignment="1" applyProtection="1">
      <alignment horizontal="right" vertical="center"/>
      <protection/>
    </xf>
    <xf numFmtId="181" fontId="1" fillId="18" borderId="39" xfId="0" applyNumberFormat="1" applyFont="1" applyFill="1" applyBorder="1" applyAlignment="1" applyProtection="1">
      <alignment horizontal="right" vertical="center"/>
      <protection/>
    </xf>
    <xf numFmtId="181" fontId="1" fillId="18" borderId="36" xfId="0" applyNumberFormat="1" applyFont="1" applyFill="1" applyBorder="1" applyAlignment="1" applyProtection="1">
      <alignment horizontal="right" vertical="center"/>
      <protection/>
    </xf>
    <xf numFmtId="181" fontId="3" fillId="18" borderId="37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165" fontId="1" fillId="0" borderId="54" xfId="0" applyNumberFormat="1" applyFont="1" applyBorder="1" applyAlignment="1" applyProtection="1">
      <alignment vertical="center" wrapText="1"/>
      <protection locked="0"/>
    </xf>
    <xf numFmtId="3" fontId="0" fillId="0" borderId="4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165" fontId="1" fillId="0" borderId="13" xfId="0" applyNumberFormat="1" applyFont="1" applyBorder="1" applyAlignment="1" applyProtection="1">
      <alignment vertical="center" wrapText="1"/>
      <protection locked="0"/>
    </xf>
    <xf numFmtId="3" fontId="0" fillId="0" borderId="56" xfId="0" applyNumberFormat="1" applyBorder="1" applyAlignment="1">
      <alignment vertical="center" wrapText="1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3" fillId="18" borderId="50" xfId="0" applyFont="1" applyFill="1" applyBorder="1" applyAlignment="1">
      <alignment horizontal="left" vertical="center" wrapText="1" indent="1"/>
    </xf>
    <xf numFmtId="165" fontId="3" fillId="18" borderId="76" xfId="0" applyNumberFormat="1" applyFont="1" applyFill="1" applyBorder="1" applyAlignment="1">
      <alignment vertical="center" wrapText="1"/>
    </xf>
    <xf numFmtId="165" fontId="3" fillId="18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95" xfId="0" applyFont="1" applyBorder="1" applyAlignment="1">
      <alignment horizontal="left" vertical="center" indent="2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 textRotation="90"/>
      <protection/>
    </xf>
    <xf numFmtId="0" fontId="17" fillId="0" borderId="98" xfId="0" applyFont="1" applyBorder="1" applyAlignment="1" applyProtection="1">
      <alignment horizontal="center" vertical="center" textRotation="90"/>
      <protection/>
    </xf>
    <xf numFmtId="0" fontId="9" fillId="0" borderId="82" xfId="0" applyFont="1" applyBorder="1" applyAlignment="1" applyProtection="1">
      <alignment horizontal="right" vertical="center"/>
      <protection locked="0"/>
    </xf>
    <xf numFmtId="0" fontId="25" fillId="0" borderId="80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0" borderId="81" xfId="59" applyFont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textRotation="90"/>
      <protection/>
    </xf>
    <xf numFmtId="0" fontId="3" fillId="0" borderId="41" xfId="56" applyFont="1" applyFill="1" applyBorder="1" applyAlignment="1" applyProtection="1">
      <alignment horizontal="center" vertical="center" textRotation="90"/>
      <protection/>
    </xf>
    <xf numFmtId="3" fontId="3" fillId="0" borderId="53" xfId="56" applyNumberFormat="1" applyFont="1" applyFill="1" applyBorder="1" applyAlignment="1" applyProtection="1">
      <alignment horizontal="center" vertical="center"/>
      <protection/>
    </xf>
    <xf numFmtId="3" fontId="3" fillId="0" borderId="103" xfId="56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 textRotation="90"/>
      <protection/>
    </xf>
    <xf numFmtId="0" fontId="12" fillId="0" borderId="26" xfId="56" applyFont="1" applyFill="1" applyBorder="1" applyAlignment="1" applyProtection="1">
      <alignment horizontal="center" vertical="center" wrapText="1"/>
      <protection/>
    </xf>
    <xf numFmtId="0" fontId="12" fillId="0" borderId="6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3" fontId="33" fillId="0" borderId="0" xfId="58" applyNumberFormat="1" applyFont="1" applyAlignment="1">
      <alignment horizontal="center"/>
      <protection/>
    </xf>
    <xf numFmtId="0" fontId="36" fillId="18" borderId="40" xfId="58" applyFont="1" applyFill="1" applyBorder="1" applyAlignment="1">
      <alignment horizontal="left"/>
      <protection/>
    </xf>
    <xf numFmtId="0" fontId="36" fillId="18" borderId="46" xfId="58" applyFont="1" applyFill="1" applyBorder="1" applyAlignment="1">
      <alignment horizontal="left"/>
      <protection/>
    </xf>
    <xf numFmtId="0" fontId="36" fillId="18" borderId="40" xfId="58" applyFont="1" applyFill="1" applyBorder="1" applyAlignment="1">
      <alignment horizontal="left" indent="1"/>
      <protection/>
    </xf>
    <xf numFmtId="0" fontId="36" fillId="18" borderId="46" xfId="58" applyFont="1" applyFill="1" applyBorder="1" applyAlignment="1">
      <alignment horizontal="left" indent="1"/>
      <protection/>
    </xf>
    <xf numFmtId="165" fontId="9" fillId="0" borderId="82" xfId="0" applyNumberFormat="1" applyFont="1" applyBorder="1" applyAlignment="1">
      <alignment horizontal="right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0. Vagyonkimutatás 2007. évi" xfId="56"/>
    <cellStyle name="Normál_VAGYONK" xfId="57"/>
    <cellStyle name="Normál_VAGYONKIM" xfId="58"/>
    <cellStyle name="Normál_Vagyonkimut.0-ig leír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oagard.hu/Documents%20and%20Settings\Felhaszn&#225;l&#243;\Dokumentumok\2009%20&#233;vi%20k&#246;lts&#233;gvet&#233;s\&#214;nkorm&#225;nyzat\I.%20f&#233;l&#233;v\M&#233;rl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ZKÖZÖK"/>
      <sheetName val="FORRÁSOK"/>
    </sheetNames>
    <sheetDataSet>
      <sheetData sheetId="0">
        <row r="43">
          <cell r="C43">
            <v>2123</v>
          </cell>
          <cell r="D43">
            <v>19127</v>
          </cell>
        </row>
        <row r="52">
          <cell r="C52">
            <v>0</v>
          </cell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8.875" style="0" customWidth="1"/>
    <col min="2" max="4" width="16.625" style="0" customWidth="1"/>
  </cols>
  <sheetData>
    <row r="1" spans="1:4" ht="12.75">
      <c r="A1" s="530" t="s">
        <v>73</v>
      </c>
      <c r="B1" s="527" t="s">
        <v>72</v>
      </c>
      <c r="C1" s="528"/>
      <c r="D1" s="529"/>
    </row>
    <row r="2" spans="1:4" ht="13.5" thickBot="1">
      <c r="A2" s="531"/>
      <c r="B2" s="73" t="s">
        <v>74</v>
      </c>
      <c r="C2" s="68" t="s">
        <v>83</v>
      </c>
      <c r="D2" s="69" t="s">
        <v>75</v>
      </c>
    </row>
    <row r="3" spans="1:4" ht="12.75">
      <c r="A3" s="70" t="s">
        <v>76</v>
      </c>
      <c r="B3" s="186">
        <v>53.18</v>
      </c>
      <c r="C3" s="178">
        <v>26.64</v>
      </c>
      <c r="D3" s="179">
        <v>25.85</v>
      </c>
    </row>
    <row r="4" spans="1:4" ht="12.75">
      <c r="A4" s="71" t="s">
        <v>77</v>
      </c>
      <c r="B4" s="187">
        <v>4.04</v>
      </c>
      <c r="C4" s="180">
        <v>2.13</v>
      </c>
      <c r="D4" s="181">
        <v>2.12</v>
      </c>
    </row>
    <row r="5" spans="1:4" ht="12.75">
      <c r="A5" s="71" t="s">
        <v>78</v>
      </c>
      <c r="B5" s="187">
        <v>19.52</v>
      </c>
      <c r="C5" s="180">
        <v>15.34</v>
      </c>
      <c r="D5" s="181">
        <v>15.6</v>
      </c>
    </row>
    <row r="6" spans="1:4" ht="12.75">
      <c r="A6" s="71" t="s">
        <v>79</v>
      </c>
      <c r="B6" s="187">
        <v>11.82</v>
      </c>
      <c r="C6" s="180">
        <v>25.14</v>
      </c>
      <c r="D6" s="181">
        <v>25.09</v>
      </c>
    </row>
    <row r="7" spans="1:4" ht="12.75">
      <c r="A7" s="71" t="s">
        <v>80</v>
      </c>
      <c r="B7" s="187">
        <v>11.44</v>
      </c>
      <c r="C7" s="180">
        <v>16.65</v>
      </c>
      <c r="D7" s="181">
        <v>17.01</v>
      </c>
    </row>
    <row r="8" spans="1:4" ht="13.5" thickBot="1">
      <c r="A8" s="72" t="s">
        <v>81</v>
      </c>
      <c r="B8" s="188"/>
      <c r="C8" s="182">
        <v>14.1</v>
      </c>
      <c r="D8" s="183">
        <v>14.33</v>
      </c>
    </row>
    <row r="9" spans="1:4" ht="13.5" thickBot="1">
      <c r="A9" s="74" t="s">
        <v>82</v>
      </c>
      <c r="B9" s="189">
        <f>SUM(B3:B8)</f>
        <v>100</v>
      </c>
      <c r="C9" s="190">
        <f>SUM(C3:C8)</f>
        <v>100</v>
      </c>
      <c r="D9" s="191">
        <f>SUM(D3:D8)</f>
        <v>100</v>
      </c>
    </row>
    <row r="16" spans="1:4" ht="15.75">
      <c r="A16" s="532" t="s">
        <v>349</v>
      </c>
      <c r="B16" s="532"/>
      <c r="C16" s="532"/>
      <c r="D16" s="532"/>
    </row>
    <row r="17" spans="1:4" ht="15.75">
      <c r="A17" s="532" t="s">
        <v>350</v>
      </c>
      <c r="B17" s="533"/>
      <c r="C17" s="533"/>
      <c r="D17" s="533"/>
    </row>
    <row r="19" ht="13.5" thickBot="1"/>
    <row r="20" spans="1:4" ht="12.75">
      <c r="A20" s="530" t="s">
        <v>84</v>
      </c>
      <c r="B20" s="527" t="s">
        <v>72</v>
      </c>
      <c r="C20" s="528"/>
      <c r="D20" s="529"/>
    </row>
    <row r="21" spans="1:4" ht="13.5" thickBot="1">
      <c r="A21" s="531"/>
      <c r="B21" s="73" t="s">
        <v>74</v>
      </c>
      <c r="C21" s="68" t="s">
        <v>83</v>
      </c>
      <c r="D21" s="69" t="s">
        <v>75</v>
      </c>
    </row>
    <row r="22" spans="1:4" ht="12.75">
      <c r="A22" s="70" t="s">
        <v>85</v>
      </c>
      <c r="B22" s="176">
        <v>85.61</v>
      </c>
      <c r="C22" s="178">
        <v>49.62</v>
      </c>
      <c r="D22" s="179">
        <v>52.9</v>
      </c>
    </row>
    <row r="23" spans="1:4" ht="12.75">
      <c r="A23" s="71" t="s">
        <v>86</v>
      </c>
      <c r="B23" s="174">
        <v>8.68</v>
      </c>
      <c r="C23" s="180">
        <v>36.12</v>
      </c>
      <c r="D23" s="181">
        <v>34.77</v>
      </c>
    </row>
    <row r="24" spans="1:4" ht="12.75">
      <c r="A24" s="71" t="s">
        <v>87</v>
      </c>
      <c r="B24" s="174">
        <v>5.71</v>
      </c>
      <c r="C24" s="180">
        <v>3.56</v>
      </c>
      <c r="D24" s="181"/>
    </row>
    <row r="25" spans="1:4" ht="12.75">
      <c r="A25" s="71" t="s">
        <v>88</v>
      </c>
      <c r="B25" s="174"/>
      <c r="C25" s="180"/>
      <c r="D25" s="181"/>
    </row>
    <row r="26" spans="1:4" ht="12.75">
      <c r="A26" s="71" t="s">
        <v>89</v>
      </c>
      <c r="B26" s="174"/>
      <c r="C26" s="180"/>
      <c r="D26" s="181"/>
    </row>
    <row r="27" spans="1:4" ht="13.5" thickBot="1">
      <c r="A27" s="72" t="s">
        <v>90</v>
      </c>
      <c r="B27" s="177"/>
      <c r="C27" s="182">
        <v>10.7</v>
      </c>
      <c r="D27" s="183">
        <v>12.33</v>
      </c>
    </row>
    <row r="28" spans="1:4" ht="13.5" thickBot="1">
      <c r="A28" s="74" t="s">
        <v>82</v>
      </c>
      <c r="B28" s="175">
        <f>SUM(B22:B27)</f>
        <v>99.99999999999999</v>
      </c>
      <c r="C28" s="184">
        <f>SUM(C22:C27)</f>
        <v>100</v>
      </c>
      <c r="D28" s="185">
        <f>SUM(D22:D27)</f>
        <v>100</v>
      </c>
    </row>
  </sheetData>
  <sheetProtection/>
  <mergeCells count="6">
    <mergeCell ref="B1:D1"/>
    <mergeCell ref="A1:A2"/>
    <mergeCell ref="A20:A21"/>
    <mergeCell ref="B20:D20"/>
    <mergeCell ref="A16:D16"/>
    <mergeCell ref="A17:D17"/>
  </mergeCells>
  <conditionalFormatting sqref="B9:D9 B28:D28">
    <cfRule type="cellIs" priority="1" dxfId="0" operator="notEqual" stopIfTrue="1">
      <formula>100</formula>
    </cfRule>
  </conditionalFormatting>
  <printOptions horizontalCentered="1"/>
  <pageMargins left="0.79" right="0.7874015748031497" top="1.33" bottom="0.984251968503937" header="0.63" footer="0.5118110236220472"/>
  <pageSetup fitToHeight="1" fitToWidth="1" horizontalDpi="600" verticalDpi="600" orientation="portrait" paperSize="9" r:id="rId1"/>
  <headerFooter alignWithMargins="0">
    <oddHeader>&amp;C&amp;"Times New Roman CE,Félkövér"&amp;12B E V É T E L E K 
összetételének és teljesítésének értékelése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8.625" style="0" customWidth="1"/>
    <col min="2" max="4" width="18.875" style="0" customWidth="1"/>
  </cols>
  <sheetData>
    <row r="1" ht="13.5">
      <c r="D1" s="110" t="s">
        <v>256</v>
      </c>
    </row>
    <row r="2" ht="14.25">
      <c r="A2" s="112"/>
    </row>
    <row r="3" ht="13.5" thickBot="1">
      <c r="D3" s="113" t="s">
        <v>131</v>
      </c>
    </row>
    <row r="4" spans="1:4" s="67" customFormat="1" ht="43.5" customHeight="1" thickBot="1">
      <c r="A4" s="114" t="s">
        <v>91</v>
      </c>
      <c r="B4" s="124" t="s">
        <v>102</v>
      </c>
      <c r="C4" s="124" t="s">
        <v>103</v>
      </c>
      <c r="D4" s="124" t="s">
        <v>104</v>
      </c>
    </row>
    <row r="5" spans="1:4" ht="15" customHeight="1">
      <c r="A5" s="115" t="s">
        <v>112</v>
      </c>
      <c r="B5" s="116"/>
      <c r="C5" s="116"/>
      <c r="D5" s="117">
        <f>B5-C5</f>
        <v>0</v>
      </c>
    </row>
    <row r="6" spans="1:4" ht="15" customHeight="1">
      <c r="A6" s="118" t="s">
        <v>113</v>
      </c>
      <c r="B6" s="119"/>
      <c r="C6" s="119"/>
      <c r="D6" s="120">
        <f aca="true" t="shared" si="0" ref="D6:D15">B6-C6</f>
        <v>0</v>
      </c>
    </row>
    <row r="7" spans="1:4" ht="15" customHeight="1">
      <c r="A7" s="118" t="s">
        <v>97</v>
      </c>
      <c r="B7" s="119"/>
      <c r="C7" s="119"/>
      <c r="D7" s="120">
        <f t="shared" si="0"/>
        <v>0</v>
      </c>
    </row>
    <row r="8" spans="1:4" ht="15" customHeight="1">
      <c r="A8" s="118" t="s">
        <v>98</v>
      </c>
      <c r="B8" s="119">
        <v>3066</v>
      </c>
      <c r="C8" s="119">
        <v>2955</v>
      </c>
      <c r="D8" s="120">
        <f t="shared" si="0"/>
        <v>111</v>
      </c>
    </row>
    <row r="9" spans="1:4" ht="15" customHeight="1">
      <c r="A9" s="118" t="s">
        <v>114</v>
      </c>
      <c r="B9" s="119"/>
      <c r="C9" s="119"/>
      <c r="D9" s="120">
        <f t="shared" si="0"/>
        <v>0</v>
      </c>
    </row>
    <row r="10" spans="1:4" ht="15" customHeight="1">
      <c r="A10" s="118" t="s">
        <v>99</v>
      </c>
      <c r="B10" s="119"/>
      <c r="C10" s="119"/>
      <c r="D10" s="120">
        <f t="shared" si="0"/>
        <v>0</v>
      </c>
    </row>
    <row r="11" spans="1:4" ht="15" customHeight="1">
      <c r="A11" s="118" t="s">
        <v>105</v>
      </c>
      <c r="B11" s="119">
        <v>874309</v>
      </c>
      <c r="C11" s="119">
        <v>285137</v>
      </c>
      <c r="D11" s="120">
        <f t="shared" si="0"/>
        <v>589172</v>
      </c>
    </row>
    <row r="12" spans="1:4" ht="15" customHeight="1">
      <c r="A12" s="118" t="s">
        <v>106</v>
      </c>
      <c r="B12" s="119">
        <v>12812</v>
      </c>
      <c r="C12" s="119">
        <v>11536</v>
      </c>
      <c r="D12" s="120">
        <f t="shared" si="0"/>
        <v>1276</v>
      </c>
    </row>
    <row r="13" spans="1:4" ht="15" customHeight="1">
      <c r="A13" s="118" t="s">
        <v>107</v>
      </c>
      <c r="B13" s="119">
        <v>10175</v>
      </c>
      <c r="C13" s="119">
        <v>336</v>
      </c>
      <c r="D13" s="120">
        <f t="shared" si="0"/>
        <v>9839</v>
      </c>
    </row>
    <row r="14" spans="1:4" ht="15" customHeight="1">
      <c r="A14" s="118" t="s">
        <v>108</v>
      </c>
      <c r="B14" s="119"/>
      <c r="C14" s="119"/>
      <c r="D14" s="120">
        <f t="shared" si="0"/>
        <v>0</v>
      </c>
    </row>
    <row r="15" spans="1:4" ht="15" customHeight="1" thickBot="1">
      <c r="A15" s="125" t="s">
        <v>110</v>
      </c>
      <c r="B15" s="126"/>
      <c r="C15" s="126"/>
      <c r="D15" s="210">
        <f t="shared" si="0"/>
        <v>0</v>
      </c>
    </row>
    <row r="16" spans="1:4" ht="15" customHeight="1" thickBot="1">
      <c r="A16" s="169" t="s">
        <v>82</v>
      </c>
      <c r="B16" s="132">
        <f>SUM(B5:B15)</f>
        <v>900362</v>
      </c>
      <c r="C16" s="132">
        <f>SUM(C5:C15)</f>
        <v>299964</v>
      </c>
      <c r="D16" s="132">
        <f>SUM(D5:D15)</f>
        <v>600398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CE,Félkövér"&amp;11Az immateriális javak és tárgyi eszközök bruttó és nettó értékének alakulása
2014. december 31-én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111</v>
      </c>
    </row>
    <row r="2" ht="14.25">
      <c r="A2" s="112"/>
    </row>
    <row r="3" ht="13.5" thickBot="1">
      <c r="E3" s="113" t="s">
        <v>131</v>
      </c>
    </row>
    <row r="4" spans="1:5" s="67" customFormat="1" ht="18.75" customHeight="1" thickBot="1">
      <c r="A4" s="114" t="s">
        <v>91</v>
      </c>
      <c r="B4" s="114" t="s">
        <v>92</v>
      </c>
      <c r="C4" s="114" t="s">
        <v>93</v>
      </c>
      <c r="D4" s="114" t="s">
        <v>94</v>
      </c>
      <c r="E4" s="114" t="s">
        <v>95</v>
      </c>
    </row>
    <row r="5" spans="1:5" ht="12.75">
      <c r="A5" s="115" t="s">
        <v>115</v>
      </c>
      <c r="B5" s="116">
        <v>1200</v>
      </c>
      <c r="C5" s="116"/>
      <c r="D5" s="116"/>
      <c r="E5" s="117">
        <f>B5+C5-D5</f>
        <v>1200</v>
      </c>
    </row>
    <row r="6" spans="1:5" ht="12.75">
      <c r="A6" s="118" t="s">
        <v>116</v>
      </c>
      <c r="B6" s="119"/>
      <c r="C6" s="119"/>
      <c r="D6" s="119"/>
      <c r="E6" s="120">
        <f>B6+C6-D6</f>
        <v>0</v>
      </c>
    </row>
    <row r="7" spans="1:5" ht="12.75">
      <c r="A7" s="118" t="s">
        <v>117</v>
      </c>
      <c r="B7" s="119"/>
      <c r="C7" s="119"/>
      <c r="D7" s="119"/>
      <c r="E7" s="120">
        <f>B7+C7-D7</f>
        <v>0</v>
      </c>
    </row>
    <row r="8" spans="1:5" ht="12.75">
      <c r="A8" s="118" t="s">
        <v>118</v>
      </c>
      <c r="B8" s="119"/>
      <c r="C8" s="119"/>
      <c r="D8" s="119"/>
      <c r="E8" s="120">
        <f>B8+C8-D8</f>
        <v>0</v>
      </c>
    </row>
    <row r="9" spans="1:5" ht="13.5" thickBot="1">
      <c r="A9" s="170" t="s">
        <v>82</v>
      </c>
      <c r="B9" s="173">
        <f>SUM(B5:B8)</f>
        <v>1200</v>
      </c>
      <c r="C9" s="173">
        <f>SUM(C5:C8)</f>
        <v>0</v>
      </c>
      <c r="D9" s="173">
        <f>SUM(D5:D8)</f>
        <v>0</v>
      </c>
      <c r="E9" s="173">
        <f>B9+C9-D9</f>
        <v>1200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CE,Félkövér"&amp;11Befektetett pénzügyi eszközök változása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IV41"/>
  <sheetViews>
    <sheetView tabSelected="1" zoomScalePageLayoutView="0" workbookViewId="0" topLeftCell="A1">
      <selection activeCell="J22" sqref="J22"/>
    </sheetView>
  </sheetViews>
  <sheetFormatPr defaultColWidth="10.625" defaultRowHeight="12.75"/>
  <cols>
    <col min="1" max="4" width="10.625" style="244" customWidth="1"/>
    <col min="5" max="5" width="24.50390625" style="244" customWidth="1"/>
    <col min="6" max="6" width="10.625" style="244" customWidth="1"/>
    <col min="7" max="7" width="13.625" style="244" customWidth="1"/>
    <col min="8" max="8" width="10.625" style="244" customWidth="1"/>
    <col min="9" max="9" width="15.625" style="244" customWidth="1"/>
    <col min="10" max="16384" width="10.625" style="244" customWidth="1"/>
  </cols>
  <sheetData>
    <row r="4" spans="8:9" ht="13.5" thickBot="1">
      <c r="H4" s="331" t="s">
        <v>263</v>
      </c>
      <c r="I4" s="331"/>
    </row>
    <row r="5" spans="1:9" ht="12.75">
      <c r="A5" s="245"/>
      <c r="B5" s="246"/>
      <c r="C5" s="246"/>
      <c r="D5" s="246"/>
      <c r="E5" s="247"/>
      <c r="F5" s="245"/>
      <c r="G5" s="247"/>
      <c r="H5" s="245"/>
      <c r="I5" s="247"/>
    </row>
    <row r="6" spans="1:9" ht="18">
      <c r="A6" s="539" t="s">
        <v>91</v>
      </c>
      <c r="B6" s="540"/>
      <c r="C6" s="540"/>
      <c r="D6" s="540"/>
      <c r="E6" s="541"/>
      <c r="F6" s="539" t="s">
        <v>264</v>
      </c>
      <c r="G6" s="541"/>
      <c r="H6" s="539" t="s">
        <v>102</v>
      </c>
      <c r="I6" s="541"/>
    </row>
    <row r="7" spans="1:9" ht="18">
      <c r="A7" s="248"/>
      <c r="B7" s="249"/>
      <c r="C7" s="249"/>
      <c r="D7" s="249"/>
      <c r="E7" s="250"/>
      <c r="F7" s="539" t="s">
        <v>265</v>
      </c>
      <c r="G7" s="541"/>
      <c r="H7" s="248"/>
      <c r="I7" s="250"/>
    </row>
    <row r="8" spans="1:9" ht="7.5" customHeight="1" thickBot="1">
      <c r="A8" s="251"/>
      <c r="B8" s="252"/>
      <c r="C8" s="252"/>
      <c r="D8" s="252"/>
      <c r="E8" s="253"/>
      <c r="F8" s="251"/>
      <c r="G8" s="253"/>
      <c r="H8" s="251"/>
      <c r="I8" s="253"/>
    </row>
    <row r="9" spans="1:9" ht="19.5" customHeight="1">
      <c r="A9" s="254" t="s">
        <v>266</v>
      </c>
      <c r="B9" s="255"/>
      <c r="C9" s="255"/>
      <c r="D9" s="255"/>
      <c r="E9" s="256"/>
      <c r="F9" s="254"/>
      <c r="G9" s="256"/>
      <c r="H9" s="254"/>
      <c r="I9" s="256"/>
    </row>
    <row r="10" spans="1:9" ht="19.5" customHeight="1">
      <c r="A10" s="257" t="s">
        <v>267</v>
      </c>
      <c r="B10" s="258"/>
      <c r="C10" s="258"/>
      <c r="D10" s="258"/>
      <c r="E10" s="259"/>
      <c r="F10" s="257"/>
      <c r="G10" s="259"/>
      <c r="H10" s="257"/>
      <c r="I10" s="259"/>
    </row>
    <row r="11" spans="1:9" ht="19.5" customHeight="1" thickBot="1">
      <c r="A11" s="260" t="s">
        <v>268</v>
      </c>
      <c r="B11" s="261"/>
      <c r="C11" s="261"/>
      <c r="D11" s="261"/>
      <c r="E11" s="262"/>
      <c r="F11" s="260"/>
      <c r="G11" s="262">
        <v>6</v>
      </c>
      <c r="H11" s="260"/>
      <c r="I11" s="262">
        <v>2500</v>
      </c>
    </row>
    <row r="12" spans="1:256" s="268" customFormat="1" ht="19.5" customHeight="1" thickBot="1">
      <c r="A12" s="263" t="s">
        <v>269</v>
      </c>
      <c r="B12" s="264"/>
      <c r="C12" s="264"/>
      <c r="D12" s="264"/>
      <c r="E12" s="265"/>
      <c r="F12" s="263"/>
      <c r="G12" s="265">
        <f>SUM(G9:G11)</f>
        <v>6</v>
      </c>
      <c r="H12" s="263"/>
      <c r="I12" s="265">
        <f>SUM(I9:I11)</f>
        <v>2500</v>
      </c>
      <c r="J12" s="266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  <c r="IT12" s="267"/>
      <c r="IU12" s="267"/>
      <c r="IV12" s="267"/>
    </row>
    <row r="13" spans="1:9" ht="19.5" customHeight="1">
      <c r="A13" s="254" t="s">
        <v>270</v>
      </c>
      <c r="B13" s="255"/>
      <c r="C13" s="255"/>
      <c r="D13" s="255"/>
      <c r="E13" s="256"/>
      <c r="F13" s="254"/>
      <c r="G13" s="256"/>
      <c r="H13" s="254"/>
      <c r="I13" s="256"/>
    </row>
    <row r="14" spans="1:9" ht="20.25" customHeight="1">
      <c r="A14" s="257" t="s">
        <v>271</v>
      </c>
      <c r="B14" s="258"/>
      <c r="C14" s="258"/>
      <c r="D14" s="258"/>
      <c r="E14" s="259"/>
      <c r="F14" s="257"/>
      <c r="G14" s="259"/>
      <c r="H14" s="257"/>
      <c r="I14" s="259"/>
    </row>
    <row r="15" spans="1:9" ht="19.5" customHeight="1">
      <c r="A15" s="257" t="s">
        <v>272</v>
      </c>
      <c r="B15" s="258"/>
      <c r="C15" s="258"/>
      <c r="D15" s="258"/>
      <c r="E15" s="259"/>
      <c r="F15" s="257"/>
      <c r="G15" s="259"/>
      <c r="H15" s="257"/>
      <c r="I15" s="259"/>
    </row>
    <row r="16" spans="1:9" ht="19.5" customHeight="1">
      <c r="A16" s="257" t="s">
        <v>273</v>
      </c>
      <c r="B16" s="258"/>
      <c r="C16" s="258"/>
      <c r="D16" s="258"/>
      <c r="E16" s="259"/>
      <c r="F16" s="257"/>
      <c r="G16" s="259">
        <v>1</v>
      </c>
      <c r="H16" s="257"/>
      <c r="I16" s="259">
        <v>54</v>
      </c>
    </row>
    <row r="17" spans="1:9" ht="19.5" customHeight="1">
      <c r="A17" s="257" t="s">
        <v>274</v>
      </c>
      <c r="B17" s="258"/>
      <c r="C17" s="258"/>
      <c r="D17" s="258"/>
      <c r="E17" s="259"/>
      <c r="F17" s="257"/>
      <c r="G17" s="259"/>
      <c r="H17" s="257"/>
      <c r="I17" s="259"/>
    </row>
    <row r="18" spans="1:9" ht="19.5" customHeight="1" thickBot="1">
      <c r="A18" s="260" t="s">
        <v>275</v>
      </c>
      <c r="B18" s="261"/>
      <c r="C18" s="261"/>
      <c r="D18" s="261"/>
      <c r="E18" s="262"/>
      <c r="F18" s="260"/>
      <c r="G18" s="262"/>
      <c r="H18" s="260"/>
      <c r="I18" s="262"/>
    </row>
    <row r="19" spans="1:9" s="269" customFormat="1" ht="19.5" customHeight="1" thickBot="1">
      <c r="A19" s="263" t="s">
        <v>276</v>
      </c>
      <c r="B19" s="264"/>
      <c r="C19" s="264"/>
      <c r="D19" s="264"/>
      <c r="E19" s="265"/>
      <c r="F19" s="263"/>
      <c r="G19" s="265">
        <f>SUM(G13:G18)</f>
        <v>1</v>
      </c>
      <c r="H19" s="263"/>
      <c r="I19" s="265">
        <f>SUM(I13:I18)</f>
        <v>54</v>
      </c>
    </row>
    <row r="20" spans="1:9" ht="19.5" customHeight="1">
      <c r="A20" s="254" t="s">
        <v>277</v>
      </c>
      <c r="B20" s="255"/>
      <c r="C20" s="255"/>
      <c r="D20" s="255"/>
      <c r="E20" s="256"/>
      <c r="F20" s="254"/>
      <c r="G20" s="256">
        <v>23</v>
      </c>
      <c r="H20" s="254"/>
      <c r="I20" s="270">
        <v>3129</v>
      </c>
    </row>
    <row r="21" spans="1:9" ht="19.5" customHeight="1">
      <c r="A21" s="257" t="s">
        <v>278</v>
      </c>
      <c r="B21" s="258"/>
      <c r="C21" s="258"/>
      <c r="D21" s="258"/>
      <c r="E21" s="259"/>
      <c r="F21" s="257"/>
      <c r="G21" s="259">
        <v>1</v>
      </c>
      <c r="H21" s="257"/>
      <c r="I21" s="259">
        <v>200</v>
      </c>
    </row>
    <row r="22" spans="1:9" ht="19.5" customHeight="1" thickBot="1">
      <c r="A22" s="260" t="s">
        <v>477</v>
      </c>
      <c r="B22" s="261"/>
      <c r="C22" s="261"/>
      <c r="D22" s="261"/>
      <c r="E22" s="262"/>
      <c r="F22" s="260"/>
      <c r="G22" s="262">
        <v>22</v>
      </c>
      <c r="H22" s="260"/>
      <c r="I22" s="262">
        <v>5381</v>
      </c>
    </row>
    <row r="23" spans="1:9" ht="19.5" customHeight="1" thickBot="1">
      <c r="A23" s="263" t="s">
        <v>279</v>
      </c>
      <c r="B23" s="264"/>
      <c r="C23" s="264"/>
      <c r="D23" s="264"/>
      <c r="E23" s="265"/>
      <c r="F23" s="263"/>
      <c r="G23" s="265">
        <f>SUM(G20:G22)</f>
        <v>46</v>
      </c>
      <c r="H23" s="263"/>
      <c r="I23" s="271">
        <f>SUM(I20:I22)</f>
        <v>8710</v>
      </c>
    </row>
    <row r="24" spans="1:9" ht="19.5" customHeight="1">
      <c r="A24" s="254" t="s">
        <v>280</v>
      </c>
      <c r="B24" s="255"/>
      <c r="C24" s="255"/>
      <c r="D24" s="255"/>
      <c r="E24" s="256"/>
      <c r="F24" s="254"/>
      <c r="G24" s="256"/>
      <c r="H24" s="254"/>
      <c r="I24" s="256"/>
    </row>
    <row r="25" spans="1:9" ht="19.5" customHeight="1">
      <c r="A25" s="257" t="s">
        <v>281</v>
      </c>
      <c r="B25" s="258"/>
      <c r="C25" s="258"/>
      <c r="D25" s="258"/>
      <c r="E25" s="259"/>
      <c r="F25" s="257"/>
      <c r="G25" s="259"/>
      <c r="H25" s="257"/>
      <c r="I25" s="259"/>
    </row>
    <row r="26" spans="1:9" ht="19.5" customHeight="1">
      <c r="A26" s="257" t="s">
        <v>282</v>
      </c>
      <c r="B26" s="258"/>
      <c r="C26" s="258"/>
      <c r="D26" s="258"/>
      <c r="E26" s="259"/>
      <c r="F26" s="257"/>
      <c r="G26" s="259"/>
      <c r="H26" s="257"/>
      <c r="I26" s="259"/>
    </row>
    <row r="27" spans="1:9" ht="19.5" customHeight="1" thickBot="1">
      <c r="A27" s="260" t="s">
        <v>283</v>
      </c>
      <c r="B27" s="261"/>
      <c r="C27" s="261"/>
      <c r="D27" s="261"/>
      <c r="E27" s="262"/>
      <c r="F27" s="260"/>
      <c r="G27" s="262"/>
      <c r="H27" s="260"/>
      <c r="I27" s="262"/>
    </row>
    <row r="28" spans="1:9" ht="19.5" customHeight="1" thickBot="1">
      <c r="A28" s="263" t="s">
        <v>284</v>
      </c>
      <c r="B28" s="264"/>
      <c r="C28" s="264"/>
      <c r="D28" s="264"/>
      <c r="E28" s="265"/>
      <c r="F28" s="263"/>
      <c r="G28" s="265">
        <f>SUM(G24:G27)</f>
        <v>0</v>
      </c>
      <c r="H28" s="263"/>
      <c r="I28" s="265">
        <f>SUM(I24:I27)</f>
        <v>0</v>
      </c>
    </row>
    <row r="29" spans="1:10" ht="19.5" customHeight="1" thickBot="1">
      <c r="A29" s="272" t="s">
        <v>285</v>
      </c>
      <c r="B29" s="273"/>
      <c r="C29" s="273"/>
      <c r="D29" s="273"/>
      <c r="E29" s="274"/>
      <c r="F29" s="275"/>
      <c r="G29" s="274">
        <f>G12+G19+G23+G28</f>
        <v>53</v>
      </c>
      <c r="H29" s="275"/>
      <c r="I29" s="276">
        <f>I12+I19+I23+I28</f>
        <v>11264</v>
      </c>
      <c r="J29" s="277"/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278"/>
      <c r="B31" s="278"/>
      <c r="C31" s="278"/>
      <c r="D31" s="278"/>
      <c r="E31" s="278"/>
      <c r="F31" s="278"/>
      <c r="G31" s="278"/>
      <c r="H31" s="278"/>
      <c r="I31" s="278"/>
    </row>
    <row r="32" spans="1:9" ht="12.75">
      <c r="A32" s="278"/>
      <c r="B32" s="278"/>
      <c r="C32" s="278"/>
      <c r="D32" s="278"/>
      <c r="E32" s="278"/>
      <c r="F32" s="278"/>
      <c r="G32" s="278"/>
      <c r="H32" s="278"/>
      <c r="I32" s="278"/>
    </row>
    <row r="33" spans="1:9" ht="12.75">
      <c r="A33" s="278"/>
      <c r="B33" s="278"/>
      <c r="C33" s="278"/>
      <c r="D33" s="278"/>
      <c r="E33" s="278"/>
      <c r="F33" s="278"/>
      <c r="G33" s="278"/>
      <c r="H33" s="278"/>
      <c r="I33" s="278"/>
    </row>
    <row r="34" spans="1:9" ht="12.75">
      <c r="A34" s="278"/>
      <c r="B34" s="278"/>
      <c r="C34" s="278"/>
      <c r="D34" s="278"/>
      <c r="E34" s="278"/>
      <c r="F34" s="278"/>
      <c r="G34" s="278"/>
      <c r="H34" s="278"/>
      <c r="I34" s="278"/>
    </row>
    <row r="35" spans="1:9" ht="12.75">
      <c r="A35" s="278"/>
      <c r="B35" s="278"/>
      <c r="C35" s="278"/>
      <c r="D35" s="278"/>
      <c r="E35" s="278"/>
      <c r="F35" s="278"/>
      <c r="G35" s="278"/>
      <c r="H35" s="278"/>
      <c r="I35" s="278"/>
    </row>
    <row r="36" spans="1:9" ht="12.75">
      <c r="A36" s="278"/>
      <c r="B36" s="278"/>
      <c r="C36" s="278"/>
      <c r="D36" s="278"/>
      <c r="E36" s="278"/>
      <c r="F36" s="278"/>
      <c r="G36" s="278"/>
      <c r="H36" s="278"/>
      <c r="I36" s="278"/>
    </row>
    <row r="37" spans="1:9" ht="12.75">
      <c r="A37" s="278"/>
      <c r="B37" s="278"/>
      <c r="C37" s="278"/>
      <c r="D37" s="278"/>
      <c r="E37" s="278"/>
      <c r="F37" s="278"/>
      <c r="G37" s="278"/>
      <c r="H37" s="278"/>
      <c r="I37" s="278"/>
    </row>
    <row r="38" spans="1:9" ht="12.75">
      <c r="A38" s="278"/>
      <c r="B38" s="278"/>
      <c r="C38" s="278"/>
      <c r="D38" s="278"/>
      <c r="E38" s="278"/>
      <c r="F38" s="278"/>
      <c r="G38" s="278"/>
      <c r="H38" s="278"/>
      <c r="I38" s="278"/>
    </row>
    <row r="39" spans="1:9" ht="12.75">
      <c r="A39" s="278"/>
      <c r="B39" s="278"/>
      <c r="C39" s="278"/>
      <c r="D39" s="278"/>
      <c r="E39" s="278"/>
      <c r="F39" s="278"/>
      <c r="G39" s="278"/>
      <c r="H39" s="278"/>
      <c r="I39" s="278"/>
    </row>
    <row r="40" spans="1:9" ht="12.75">
      <c r="A40" s="278"/>
      <c r="B40" s="278"/>
      <c r="C40" s="278"/>
      <c r="D40" s="278"/>
      <c r="E40" s="278"/>
      <c r="F40" s="278"/>
      <c r="G40" s="278"/>
      <c r="H40" s="278"/>
      <c r="I40" s="278"/>
    </row>
    <row r="41" spans="1:9" ht="12.75">
      <c r="A41" s="278"/>
      <c r="B41" s="278"/>
      <c r="C41" s="278"/>
      <c r="D41" s="278"/>
      <c r="E41" s="278"/>
      <c r="F41" s="278"/>
      <c r="G41" s="278"/>
      <c r="H41" s="278"/>
      <c r="I41" s="278"/>
    </row>
  </sheetData>
  <sheetProtection/>
  <mergeCells count="4">
    <mergeCell ref="A6:E6"/>
    <mergeCell ref="F6:G6"/>
    <mergeCell ref="H6:I6"/>
    <mergeCell ref="F7:G7"/>
  </mergeCells>
  <printOptions/>
  <pageMargins left="0.75" right="0.75" top="1" bottom="1" header="0.5" footer="0.5"/>
  <pageSetup horizontalDpi="120" verticalDpi="120" orientation="portrait" paperSize="9" scale="73" r:id="rId1"/>
  <headerFooter alignWithMargins="0">
    <oddHeader>&amp;C&amp;"Times New Roman CE,Félkövér"&amp;14VAGYONKIMUTATÁS
2014. XII. 31-ÉN
a 0-ra leírt befektetett eszközökről&amp;R&amp;"Arial,Félkövér dőlt"5. sz.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4.375" style="0" customWidth="1"/>
    <col min="2" max="4" width="18.875" style="0" customWidth="1"/>
  </cols>
  <sheetData>
    <row r="1" ht="13.5">
      <c r="D1" s="110" t="s">
        <v>341</v>
      </c>
    </row>
    <row r="2" ht="14.25">
      <c r="A2" s="112"/>
    </row>
    <row r="3" ht="13.5" thickBot="1">
      <c r="D3" s="113" t="s">
        <v>131</v>
      </c>
    </row>
    <row r="4" spans="1:4" s="67" customFormat="1" ht="21.75" customHeight="1">
      <c r="A4" s="543" t="s">
        <v>92</v>
      </c>
      <c r="B4" s="542" t="s">
        <v>119</v>
      </c>
      <c r="C4" s="542"/>
      <c r="D4" s="545" t="s">
        <v>95</v>
      </c>
    </row>
    <row r="5" spans="1:4" ht="19.5" customHeight="1" thickBot="1">
      <c r="A5" s="544"/>
      <c r="B5" s="214" t="s">
        <v>93</v>
      </c>
      <c r="C5" s="214" t="s">
        <v>94</v>
      </c>
      <c r="D5" s="546"/>
    </row>
    <row r="6" spans="1:4" ht="20.25" customHeight="1" thickBot="1">
      <c r="A6" s="211"/>
      <c r="B6" s="212"/>
      <c r="C6" s="212"/>
      <c r="D6" s="213">
        <f>A6+B6-C6</f>
        <v>0</v>
      </c>
    </row>
  </sheetData>
  <sheetProtection/>
  <mergeCells count="3">
    <mergeCell ref="B4:C4"/>
    <mergeCell ref="A4:A5"/>
    <mergeCell ref="D4:D5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CE,Félkövér"&amp;11Készletek állományváltozásával kapcsolatos adatok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5.875" style="0" customWidth="1"/>
    <col min="2" max="3" width="27.50390625" style="0" customWidth="1"/>
  </cols>
  <sheetData>
    <row r="1" ht="13.5">
      <c r="C1" s="110" t="s">
        <v>342</v>
      </c>
    </row>
    <row r="2" ht="14.25">
      <c r="A2" s="112" t="s">
        <v>120</v>
      </c>
    </row>
    <row r="3" ht="13.5" thickBot="1">
      <c r="C3" s="113"/>
    </row>
    <row r="4" spans="1:3" s="67" customFormat="1" ht="43.5" customHeight="1" thickBot="1">
      <c r="A4" s="114" t="s">
        <v>121</v>
      </c>
      <c r="B4" s="124" t="s">
        <v>122</v>
      </c>
      <c r="C4" s="124" t="s">
        <v>123</v>
      </c>
    </row>
    <row r="5" spans="1:3" ht="15" customHeight="1">
      <c r="A5" s="128" t="s">
        <v>127</v>
      </c>
      <c r="B5" s="192">
        <v>53</v>
      </c>
      <c r="C5" s="503">
        <f>IF($B$10&lt;&gt;0,ROUND(B5*100/$B$10,2),"-    ")</f>
        <v>0.37</v>
      </c>
    </row>
    <row r="6" spans="1:3" ht="15" customHeight="1">
      <c r="A6" s="129" t="s">
        <v>126</v>
      </c>
      <c r="B6" s="193">
        <v>916</v>
      </c>
      <c r="C6" s="504">
        <f>IF($B$10&lt;&gt;0,ROUND(B6*100/$B$10,2),"-    ")</f>
        <v>6.39</v>
      </c>
    </row>
    <row r="7" spans="1:3" ht="15" customHeight="1">
      <c r="A7" s="129" t="s">
        <v>128</v>
      </c>
      <c r="B7" s="193">
        <v>427</v>
      </c>
      <c r="C7" s="504">
        <f>IF($B$10&lt;&gt;0,ROUND(B7*100/$B$10,2),"-    ")</f>
        <v>2.98</v>
      </c>
    </row>
    <row r="8" spans="1:3" ht="15" customHeight="1">
      <c r="A8" s="129" t="s">
        <v>124</v>
      </c>
      <c r="B8" s="193">
        <v>431</v>
      </c>
      <c r="C8" s="504">
        <f>IF($B$10&lt;&gt;0,ROUND(B8*100/$B$10,2),"-    ")</f>
        <v>3.01</v>
      </c>
    </row>
    <row r="9" spans="1:3" ht="15" customHeight="1" thickBot="1">
      <c r="A9" s="130" t="s">
        <v>125</v>
      </c>
      <c r="B9" s="194">
        <v>12511</v>
      </c>
      <c r="C9" s="505">
        <f>IF($B$10&lt;&gt;0,ROUND(B9*100/$B$10,2),"-    ")</f>
        <v>87.26</v>
      </c>
    </row>
    <row r="10" spans="1:3" ht="15" customHeight="1" thickBot="1">
      <c r="A10" s="171" t="s">
        <v>129</v>
      </c>
      <c r="B10" s="195">
        <f>SUM(B5:B9)</f>
        <v>14338</v>
      </c>
      <c r="C10" s="506">
        <f>SUM(C5:C9)</f>
        <v>100.01</v>
      </c>
    </row>
    <row r="12" ht="12.75">
      <c r="B12" s="502"/>
    </row>
  </sheetData>
  <sheetProtection/>
  <conditionalFormatting sqref="C10">
    <cfRule type="cellIs" priority="1" dxfId="0" operator="notEqual" stopIfTrue="1">
      <formula>100</formula>
    </cfRule>
  </conditionalFormatting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CE,Félkövér"&amp;11Követelések állományváltozásával kapcsolatos adatok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="87" zoomScaleNormal="87" zoomScalePageLayoutView="0" workbookViewId="0" topLeftCell="A1">
      <selection activeCell="A18" sqref="A18"/>
    </sheetView>
  </sheetViews>
  <sheetFormatPr defaultColWidth="9.00390625" defaultRowHeight="12.75"/>
  <cols>
    <col min="1" max="1" width="45.50390625" style="0" customWidth="1"/>
    <col min="2" max="2" width="6.125" style="0" customWidth="1"/>
    <col min="3" max="8" width="14.875" style="0" customWidth="1"/>
  </cols>
  <sheetData>
    <row r="1" ht="13.5">
      <c r="H1" s="110" t="s">
        <v>298</v>
      </c>
    </row>
    <row r="3" ht="13.5" thickBot="1">
      <c r="H3" s="296" t="s">
        <v>131</v>
      </c>
    </row>
    <row r="4" spans="1:8" s="297" customFormat="1" ht="28.5" customHeight="1">
      <c r="A4" s="549" t="s">
        <v>91</v>
      </c>
      <c r="B4" s="547" t="s">
        <v>130</v>
      </c>
      <c r="C4" s="547" t="s">
        <v>299</v>
      </c>
      <c r="D4" s="547"/>
      <c r="E4" s="547" t="s">
        <v>300</v>
      </c>
      <c r="F4" s="547" t="s">
        <v>301</v>
      </c>
      <c r="G4" s="547" t="s">
        <v>302</v>
      </c>
      <c r="H4" s="548"/>
    </row>
    <row r="5" spans="1:8" s="300" customFormat="1" ht="31.5">
      <c r="A5" s="550"/>
      <c r="B5" s="551"/>
      <c r="C5" s="298" t="s">
        <v>303</v>
      </c>
      <c r="D5" s="298" t="s">
        <v>304</v>
      </c>
      <c r="E5" s="551"/>
      <c r="F5" s="551"/>
      <c r="G5" s="298" t="s">
        <v>303</v>
      </c>
      <c r="H5" s="299" t="s">
        <v>305</v>
      </c>
    </row>
    <row r="6" spans="1:8" s="304" customFormat="1" ht="12.75" thickBot="1">
      <c r="A6" s="301">
        <v>1</v>
      </c>
      <c r="B6" s="302">
        <v>2</v>
      </c>
      <c r="C6" s="302">
        <v>3</v>
      </c>
      <c r="D6" s="302">
        <v>4</v>
      </c>
      <c r="E6" s="302">
        <v>5</v>
      </c>
      <c r="F6" s="302">
        <v>6</v>
      </c>
      <c r="G6" s="302">
        <v>7</v>
      </c>
      <c r="H6" s="303">
        <v>8</v>
      </c>
    </row>
    <row r="7" spans="1:8" s="309" customFormat="1" ht="12">
      <c r="A7" s="305" t="s">
        <v>114</v>
      </c>
      <c r="B7" s="306" t="s">
        <v>57</v>
      </c>
      <c r="C7" s="307"/>
      <c r="D7" s="307"/>
      <c r="E7" s="307"/>
      <c r="F7" s="307"/>
      <c r="G7" s="307"/>
      <c r="H7" s="308"/>
    </row>
    <row r="8" spans="1:8" s="309" customFormat="1" ht="12">
      <c r="A8" s="310" t="s">
        <v>109</v>
      </c>
      <c r="B8" s="311" t="s">
        <v>58</v>
      </c>
      <c r="C8" s="312"/>
      <c r="D8" s="312"/>
      <c r="E8" s="312"/>
      <c r="F8" s="312"/>
      <c r="G8" s="312"/>
      <c r="H8" s="313"/>
    </row>
    <row r="9" spans="1:8" s="309" customFormat="1" ht="12">
      <c r="A9" s="310" t="s">
        <v>306</v>
      </c>
      <c r="B9" s="311" t="s">
        <v>307</v>
      </c>
      <c r="C9" s="312">
        <v>1200</v>
      </c>
      <c r="D9" s="312"/>
      <c r="E9" s="312"/>
      <c r="F9" s="312"/>
      <c r="G9" s="312">
        <v>1200</v>
      </c>
      <c r="H9" s="313"/>
    </row>
    <row r="10" spans="1:8" s="309" customFormat="1" ht="12">
      <c r="A10" s="310" t="s">
        <v>308</v>
      </c>
      <c r="B10" s="311" t="s">
        <v>309</v>
      </c>
      <c r="C10" s="312"/>
      <c r="D10" s="312"/>
      <c r="E10" s="312"/>
      <c r="F10" s="312"/>
      <c r="G10" s="312"/>
      <c r="H10" s="313"/>
    </row>
    <row r="11" spans="1:8" s="309" customFormat="1" ht="12">
      <c r="A11" s="310" t="s">
        <v>310</v>
      </c>
      <c r="B11" s="311" t="s">
        <v>311</v>
      </c>
      <c r="C11" s="312"/>
      <c r="D11" s="312"/>
      <c r="E11" s="312"/>
      <c r="F11" s="312"/>
      <c r="G11" s="312"/>
      <c r="H11" s="313"/>
    </row>
    <row r="12" spans="1:8" s="309" customFormat="1" ht="12.75" thickBot="1">
      <c r="A12" s="314" t="s">
        <v>312</v>
      </c>
      <c r="B12" s="315" t="s">
        <v>313</v>
      </c>
      <c r="C12" s="316"/>
      <c r="D12" s="316"/>
      <c r="E12" s="316"/>
      <c r="F12" s="316"/>
      <c r="G12" s="316"/>
      <c r="H12" s="317"/>
    </row>
    <row r="13" spans="1:8" s="309" customFormat="1" ht="12.75" thickBot="1">
      <c r="A13" s="318" t="s">
        <v>314</v>
      </c>
      <c r="B13" s="319" t="s">
        <v>315</v>
      </c>
      <c r="C13" s="320">
        <f aca="true" t="shared" si="0" ref="C13:H13">SUM(C7:C12)</f>
        <v>1200</v>
      </c>
      <c r="D13" s="320">
        <f t="shared" si="0"/>
        <v>0</v>
      </c>
      <c r="E13" s="320">
        <f t="shared" si="0"/>
        <v>0</v>
      </c>
      <c r="F13" s="320">
        <f t="shared" si="0"/>
        <v>0</v>
      </c>
      <c r="G13" s="320">
        <f t="shared" si="0"/>
        <v>1200</v>
      </c>
      <c r="H13" s="321">
        <f t="shared" si="0"/>
        <v>0</v>
      </c>
    </row>
    <row r="14" spans="1:8" s="309" customFormat="1" ht="12">
      <c r="A14" s="322" t="s">
        <v>316</v>
      </c>
      <c r="B14" s="311" t="s">
        <v>317</v>
      </c>
      <c r="C14" s="323"/>
      <c r="D14" s="323"/>
      <c r="E14" s="323"/>
      <c r="F14" s="323"/>
      <c r="G14" s="323"/>
      <c r="H14" s="324"/>
    </row>
    <row r="15" spans="1:8" s="309" customFormat="1" ht="12">
      <c r="A15" s="310" t="s">
        <v>318</v>
      </c>
      <c r="B15" s="311" t="s">
        <v>319</v>
      </c>
      <c r="C15" s="312"/>
      <c r="D15" s="312"/>
      <c r="E15" s="312"/>
      <c r="F15" s="312"/>
      <c r="G15" s="312"/>
      <c r="H15" s="313"/>
    </row>
    <row r="16" spans="1:8" s="309" customFormat="1" ht="12">
      <c r="A16" s="310" t="s">
        <v>320</v>
      </c>
      <c r="B16" s="311" t="s">
        <v>321</v>
      </c>
      <c r="C16" s="312"/>
      <c r="D16" s="312"/>
      <c r="E16" s="312"/>
      <c r="F16" s="312"/>
      <c r="G16" s="312"/>
      <c r="H16" s="313"/>
    </row>
    <row r="17" spans="1:8" s="309" customFormat="1" ht="12">
      <c r="A17" s="310" t="s">
        <v>322</v>
      </c>
      <c r="B17" s="311" t="s">
        <v>323</v>
      </c>
      <c r="C17" s="312"/>
      <c r="D17" s="312"/>
      <c r="E17" s="312"/>
      <c r="F17" s="312"/>
      <c r="G17" s="312"/>
      <c r="H17" s="313"/>
    </row>
    <row r="18" spans="1:8" s="309" customFormat="1" ht="12">
      <c r="A18" s="310" t="s">
        <v>324</v>
      </c>
      <c r="B18" s="311" t="s">
        <v>325</v>
      </c>
      <c r="C18" s="312">
        <v>28283</v>
      </c>
      <c r="D18" s="312">
        <v>8711</v>
      </c>
      <c r="E18" s="312">
        <v>13795</v>
      </c>
      <c r="F18" s="312">
        <v>8711</v>
      </c>
      <c r="G18" s="312">
        <v>28133</v>
      </c>
      <c r="H18" s="313">
        <v>13795</v>
      </c>
    </row>
    <row r="19" spans="1:8" s="309" customFormat="1" ht="12">
      <c r="A19" s="310" t="s">
        <v>326</v>
      </c>
      <c r="B19" s="311" t="s">
        <v>327</v>
      </c>
      <c r="C19" s="312"/>
      <c r="D19" s="312"/>
      <c r="E19" s="312"/>
      <c r="F19" s="312"/>
      <c r="G19" s="312"/>
      <c r="H19" s="313"/>
    </row>
    <row r="20" spans="1:8" s="309" customFormat="1" ht="12.75" thickBot="1">
      <c r="A20" s="314" t="s">
        <v>328</v>
      </c>
      <c r="B20" s="315" t="s">
        <v>329</v>
      </c>
      <c r="C20" s="316">
        <v>12636</v>
      </c>
      <c r="D20" s="316"/>
      <c r="E20" s="316"/>
      <c r="F20" s="316"/>
      <c r="G20" s="316">
        <v>9799</v>
      </c>
      <c r="H20" s="317"/>
    </row>
    <row r="21" spans="1:8" s="309" customFormat="1" ht="12.75" thickBot="1">
      <c r="A21" s="318" t="s">
        <v>330</v>
      </c>
      <c r="B21" s="319" t="s">
        <v>331</v>
      </c>
      <c r="C21" s="320">
        <f aca="true" t="shared" si="1" ref="C21:H21">SUM(C14:C20)</f>
        <v>40919</v>
      </c>
      <c r="D21" s="320">
        <f t="shared" si="1"/>
        <v>8711</v>
      </c>
      <c r="E21" s="320">
        <f t="shared" si="1"/>
        <v>13795</v>
      </c>
      <c r="F21" s="320">
        <f t="shared" si="1"/>
        <v>8711</v>
      </c>
      <c r="G21" s="320">
        <f t="shared" si="1"/>
        <v>37932</v>
      </c>
      <c r="H21" s="321">
        <f t="shared" si="1"/>
        <v>13795</v>
      </c>
    </row>
    <row r="22" spans="1:8" s="309" customFormat="1" ht="12.75" thickBot="1">
      <c r="A22" s="318" t="s">
        <v>332</v>
      </c>
      <c r="B22" s="319" t="s">
        <v>333</v>
      </c>
      <c r="C22" s="320">
        <f aca="true" t="shared" si="2" ref="C22:H22">C13+C21</f>
        <v>42119</v>
      </c>
      <c r="D22" s="320">
        <f t="shared" si="2"/>
        <v>8711</v>
      </c>
      <c r="E22" s="320">
        <f t="shared" si="2"/>
        <v>13795</v>
      </c>
      <c r="F22" s="320">
        <f t="shared" si="2"/>
        <v>8711</v>
      </c>
      <c r="G22" s="320">
        <f t="shared" si="2"/>
        <v>39132</v>
      </c>
      <c r="H22" s="321">
        <f t="shared" si="2"/>
        <v>13795</v>
      </c>
    </row>
  </sheetData>
  <sheetProtection sheet="1" objects="1" scenarios="1"/>
  <mergeCells count="6">
    <mergeCell ref="C4:D4"/>
    <mergeCell ref="G4:H4"/>
    <mergeCell ref="A4:A5"/>
    <mergeCell ref="B4:B5"/>
    <mergeCell ref="E4:E5"/>
    <mergeCell ref="F4:F5"/>
  </mergeCells>
  <printOptions horizontalCentered="1"/>
  <pageMargins left="0.7874015748031497" right="0.7874015748031497" top="1.1" bottom="0.984251968503937" header="0.8" footer="0.5118110236220472"/>
  <pageSetup horizontalDpi="600" verticalDpi="600" orientation="landscape" paperSize="9" r:id="rId1"/>
  <headerFooter alignWithMargins="0">
    <oddHeader>&amp;C&amp;"Times New Roman CE,Félkövér"&amp;12Befektetett eszközök, készletek, követelések és értékpapírok állományának és értékvesztésének alakulása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343</v>
      </c>
    </row>
    <row r="2" spans="1:3" ht="14.25">
      <c r="A2" s="112"/>
      <c r="B2" s="552" t="s">
        <v>512</v>
      </c>
      <c r="C2" s="552"/>
    </row>
    <row r="3" ht="13.5" thickBot="1">
      <c r="E3" s="113" t="s">
        <v>131</v>
      </c>
    </row>
    <row r="4" spans="1:5" s="67" customFormat="1" ht="61.5" customHeight="1" thickBot="1">
      <c r="A4" s="114" t="s">
        <v>73</v>
      </c>
      <c r="B4" s="127" t="s">
        <v>513</v>
      </c>
      <c r="C4" s="124" t="s">
        <v>259</v>
      </c>
      <c r="D4" s="124" t="s">
        <v>260</v>
      </c>
      <c r="E4" s="124" t="s">
        <v>261</v>
      </c>
    </row>
    <row r="5" spans="1:5" s="111" customFormat="1" ht="12.75">
      <c r="A5" s="136" t="s">
        <v>522</v>
      </c>
      <c r="B5" s="239">
        <v>854</v>
      </c>
      <c r="C5" s="239">
        <v>854</v>
      </c>
      <c r="D5" s="239"/>
      <c r="E5" s="239"/>
    </row>
    <row r="6" spans="1:5" s="111" customFormat="1" ht="12.75">
      <c r="A6" s="138" t="s">
        <v>491</v>
      </c>
      <c r="B6" s="240"/>
      <c r="C6" s="240"/>
      <c r="D6" s="240"/>
      <c r="E6" s="240"/>
    </row>
    <row r="7" spans="1:5" ht="12.75">
      <c r="A7" s="139" t="s">
        <v>523</v>
      </c>
      <c r="B7" s="240">
        <v>1691</v>
      </c>
      <c r="C7" s="240">
        <v>1256</v>
      </c>
      <c r="D7" s="240">
        <v>435</v>
      </c>
      <c r="E7" s="240"/>
    </row>
    <row r="8" spans="1:5" ht="12.75">
      <c r="A8" s="139"/>
      <c r="B8" s="240"/>
      <c r="C8" s="240"/>
      <c r="D8" s="240"/>
      <c r="E8" s="240"/>
    </row>
    <row r="9" spans="1:5" ht="12.75">
      <c r="A9" s="139"/>
      <c r="B9" s="240"/>
      <c r="C9" s="240"/>
      <c r="D9" s="240"/>
      <c r="E9" s="240"/>
    </row>
    <row r="10" spans="1:5" ht="13.5" thickBot="1">
      <c r="A10" s="143"/>
      <c r="B10" s="241"/>
      <c r="C10" s="241"/>
      <c r="D10" s="241"/>
      <c r="E10" s="241"/>
    </row>
    <row r="11" spans="1:5" s="111" customFormat="1" ht="13.5" thickBot="1">
      <c r="A11" s="169" t="s">
        <v>132</v>
      </c>
      <c r="B11" s="109">
        <f>SUM(B5:B10)</f>
        <v>2545</v>
      </c>
      <c r="C11" s="109">
        <f>SUM(C5:C10)</f>
        <v>2110</v>
      </c>
      <c r="D11" s="109">
        <f>SUM(D5:D10)</f>
        <v>435</v>
      </c>
      <c r="E11" s="109">
        <f>SUM(E5:E10)</f>
        <v>0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CE,Félkövér"&amp;11Bevételi előírások, befizetések, hátralékok, túlfizetések alakulása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344</v>
      </c>
    </row>
    <row r="2" spans="1:3" ht="14.25">
      <c r="A2" s="112"/>
      <c r="B2" s="552" t="s">
        <v>512</v>
      </c>
      <c r="C2" s="552"/>
    </row>
    <row r="3" ht="13.5" thickBot="1">
      <c r="E3" s="113" t="s">
        <v>131</v>
      </c>
    </row>
    <row r="4" spans="1:5" s="67" customFormat="1" ht="61.5" customHeight="1" thickBot="1">
      <c r="A4" s="114" t="s">
        <v>73</v>
      </c>
      <c r="B4" s="127" t="s">
        <v>514</v>
      </c>
      <c r="C4" s="124" t="s">
        <v>259</v>
      </c>
      <c r="D4" s="124" t="s">
        <v>260</v>
      </c>
      <c r="E4" s="124" t="s">
        <v>262</v>
      </c>
    </row>
    <row r="5" spans="1:5" s="111" customFormat="1" ht="12.75">
      <c r="A5" s="140" t="s">
        <v>133</v>
      </c>
      <c r="B5" s="137">
        <v>2174</v>
      </c>
      <c r="C5" s="137">
        <v>1956</v>
      </c>
      <c r="D5" s="137">
        <v>1141</v>
      </c>
      <c r="E5" s="137">
        <v>11</v>
      </c>
    </row>
    <row r="6" spans="1:5" s="111" customFormat="1" ht="12.75">
      <c r="A6" s="141" t="s">
        <v>134</v>
      </c>
      <c r="B6" s="134"/>
      <c r="C6" s="134"/>
      <c r="D6" s="134"/>
      <c r="E6" s="134"/>
    </row>
    <row r="7" spans="1:5" ht="12.75">
      <c r="A7" s="141" t="s">
        <v>135</v>
      </c>
      <c r="B7" s="134">
        <v>12911</v>
      </c>
      <c r="C7" s="134">
        <v>11971</v>
      </c>
      <c r="D7" s="134">
        <v>9961</v>
      </c>
      <c r="E7" s="134">
        <v>890</v>
      </c>
    </row>
    <row r="8" spans="1:5" ht="12.75">
      <c r="A8" s="141" t="s">
        <v>257</v>
      </c>
      <c r="B8" s="134">
        <v>27559</v>
      </c>
      <c r="C8" s="134">
        <v>8644</v>
      </c>
      <c r="D8" s="134">
        <v>10319</v>
      </c>
      <c r="E8" s="134">
        <v>253</v>
      </c>
    </row>
    <row r="9" spans="1:5" ht="12.75">
      <c r="A9" s="141" t="s">
        <v>485</v>
      </c>
      <c r="B9" s="134"/>
      <c r="C9" s="134"/>
      <c r="D9" s="134">
        <v>98</v>
      </c>
      <c r="E9" s="134"/>
    </row>
    <row r="10" spans="1:5" ht="12.75">
      <c r="A10" s="242" t="s">
        <v>486</v>
      </c>
      <c r="B10" s="243"/>
      <c r="C10" s="243">
        <v>442</v>
      </c>
      <c r="D10" s="243">
        <v>2809</v>
      </c>
      <c r="E10" s="243">
        <v>13</v>
      </c>
    </row>
    <row r="11" spans="1:5" ht="12.75">
      <c r="A11" s="242" t="s">
        <v>258</v>
      </c>
      <c r="B11" s="243">
        <v>836</v>
      </c>
      <c r="C11" s="243">
        <v>172</v>
      </c>
      <c r="D11" s="243">
        <v>725</v>
      </c>
      <c r="E11" s="243">
        <v>96</v>
      </c>
    </row>
    <row r="12" spans="1:5" ht="12.75">
      <c r="A12" s="242" t="s">
        <v>487</v>
      </c>
      <c r="B12" s="243">
        <v>140</v>
      </c>
      <c r="C12" s="243"/>
      <c r="D12" s="243">
        <v>140</v>
      </c>
      <c r="E12" s="243"/>
    </row>
    <row r="13" spans="1:5" ht="12.75">
      <c r="A13" s="242" t="s">
        <v>524</v>
      </c>
      <c r="B13" s="243"/>
      <c r="C13" s="243">
        <v>11</v>
      </c>
      <c r="D13" s="243"/>
      <c r="E13" s="243">
        <v>3</v>
      </c>
    </row>
    <row r="14" spans="1:5" ht="13.5" thickBot="1">
      <c r="A14" s="142" t="s">
        <v>464</v>
      </c>
      <c r="B14" s="135">
        <v>124</v>
      </c>
      <c r="C14" s="135">
        <v>30</v>
      </c>
      <c r="D14" s="135">
        <v>1196</v>
      </c>
      <c r="E14" s="135"/>
    </row>
    <row r="15" spans="1:5" s="111" customFormat="1" ht="13.5" thickBot="1">
      <c r="A15" s="172" t="s">
        <v>132</v>
      </c>
      <c r="B15" s="132">
        <f>SUM(B5:B14)</f>
        <v>43744</v>
      </c>
      <c r="C15" s="132">
        <f>SUM(C5:C14)</f>
        <v>23226</v>
      </c>
      <c r="D15" s="132">
        <f>SUM(D5:D14)</f>
        <v>26389</v>
      </c>
      <c r="E15" s="132">
        <f>SUM(E5:E14)</f>
        <v>1266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CE,Félkövér"&amp;11Helyi adóbevételek előírásának, befizetésének, hátralékának, túlfizetésének alakulása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9.00390625" style="0" bestFit="1" customWidth="1"/>
    <col min="2" max="2" width="16.875" style="0" customWidth="1"/>
    <col min="3" max="3" width="16.375" style="0" customWidth="1"/>
    <col min="4" max="4" width="16.00390625" style="0" customWidth="1"/>
  </cols>
  <sheetData>
    <row r="1" ht="13.5">
      <c r="D1" s="110" t="s">
        <v>334</v>
      </c>
    </row>
    <row r="2" spans="1:4" ht="14.25">
      <c r="A2" s="553" t="s">
        <v>335</v>
      </c>
      <c r="B2" s="553"/>
      <c r="C2" s="553"/>
      <c r="D2" s="553"/>
    </row>
    <row r="3" spans="1:4" ht="33.75" customHeight="1">
      <c r="A3" s="554" t="s">
        <v>525</v>
      </c>
      <c r="B3" s="552"/>
      <c r="C3" s="552"/>
      <c r="D3" s="552"/>
    </row>
    <row r="4" ht="13.5" thickBot="1">
      <c r="D4" s="113"/>
    </row>
    <row r="5" spans="1:4" s="67" customFormat="1" ht="43.5" customHeight="1" thickBot="1">
      <c r="A5" s="114" t="s">
        <v>91</v>
      </c>
      <c r="B5" s="124" t="s">
        <v>481</v>
      </c>
      <c r="C5" s="124" t="s">
        <v>336</v>
      </c>
      <c r="D5" s="124" t="s">
        <v>337</v>
      </c>
    </row>
    <row r="6" spans="1:4" ht="15" customHeight="1">
      <c r="A6" s="325" t="s">
        <v>338</v>
      </c>
      <c r="B6" s="326"/>
      <c r="C6" s="326"/>
      <c r="D6" s="326"/>
    </row>
    <row r="7" spans="1:4" ht="15" customHeight="1">
      <c r="A7" s="327" t="s">
        <v>338</v>
      </c>
      <c r="B7" s="328">
        <v>275</v>
      </c>
      <c r="C7" s="328">
        <v>273</v>
      </c>
      <c r="D7" s="328">
        <v>1</v>
      </c>
    </row>
    <row r="8" spans="1:4" ht="15" customHeight="1">
      <c r="A8" s="327" t="s">
        <v>495</v>
      </c>
      <c r="B8" s="328">
        <v>4700</v>
      </c>
      <c r="C8" s="328">
        <v>3180</v>
      </c>
      <c r="D8" s="328">
        <v>18</v>
      </c>
    </row>
    <row r="9" spans="1:4" ht="15" customHeight="1">
      <c r="A9" s="327" t="s">
        <v>339</v>
      </c>
      <c r="B9" s="328">
        <v>2000</v>
      </c>
      <c r="C9" s="328">
        <v>1357</v>
      </c>
      <c r="D9" s="328">
        <v>28</v>
      </c>
    </row>
    <row r="10" spans="1:4" ht="15" customHeight="1">
      <c r="A10" s="327" t="s">
        <v>496</v>
      </c>
      <c r="B10" s="328"/>
      <c r="C10" s="328"/>
      <c r="D10" s="328"/>
    </row>
    <row r="11" spans="1:4" ht="15" customHeight="1">
      <c r="A11" s="327" t="s">
        <v>501</v>
      </c>
      <c r="B11" s="328"/>
      <c r="C11" s="328"/>
      <c r="D11" s="328"/>
    </row>
    <row r="12" spans="1:4" ht="15" customHeight="1">
      <c r="A12" s="327" t="s">
        <v>498</v>
      </c>
      <c r="B12" s="328">
        <v>50</v>
      </c>
      <c r="C12" s="328">
        <v>25</v>
      </c>
      <c r="D12" s="328">
        <v>3</v>
      </c>
    </row>
    <row r="13" spans="1:4" ht="15" customHeight="1">
      <c r="A13" s="327" t="s">
        <v>499</v>
      </c>
      <c r="B13" s="328">
        <v>210</v>
      </c>
      <c r="C13" s="328">
        <v>174</v>
      </c>
      <c r="D13" s="328">
        <v>87</v>
      </c>
    </row>
    <row r="14" spans="1:4" ht="15" customHeight="1">
      <c r="A14" s="327" t="s">
        <v>483</v>
      </c>
      <c r="B14" s="328"/>
      <c r="C14" s="328"/>
      <c r="D14" s="328"/>
    </row>
    <row r="15" spans="1:4" ht="15" customHeight="1">
      <c r="A15" s="327" t="s">
        <v>347</v>
      </c>
      <c r="B15" s="328">
        <v>140</v>
      </c>
      <c r="C15" s="328">
        <v>10</v>
      </c>
      <c r="D15" s="328">
        <v>2</v>
      </c>
    </row>
    <row r="16" spans="1:4" ht="15" customHeight="1">
      <c r="A16" s="327" t="s">
        <v>346</v>
      </c>
      <c r="B16" s="328">
        <v>100</v>
      </c>
      <c r="C16" s="328"/>
      <c r="D16" s="328"/>
    </row>
    <row r="17" spans="1:4" ht="15" customHeight="1">
      <c r="A17" s="327" t="s">
        <v>345</v>
      </c>
      <c r="B17" s="328">
        <v>551</v>
      </c>
      <c r="C17" s="328">
        <v>551</v>
      </c>
      <c r="D17" s="328">
        <v>48</v>
      </c>
    </row>
    <row r="18" spans="1:4" ht="15" customHeight="1">
      <c r="A18" s="327" t="s">
        <v>497</v>
      </c>
      <c r="B18" s="328"/>
      <c r="C18" s="328"/>
      <c r="D18" s="328"/>
    </row>
    <row r="19" spans="1:4" ht="15" customHeight="1">
      <c r="A19" s="327" t="s">
        <v>340</v>
      </c>
      <c r="B19" s="328">
        <v>100</v>
      </c>
      <c r="C19" s="328">
        <v>30</v>
      </c>
      <c r="D19" s="328">
        <v>1</v>
      </c>
    </row>
    <row r="20" spans="1:4" ht="15" customHeight="1">
      <c r="A20" s="327" t="s">
        <v>504</v>
      </c>
      <c r="B20" s="328">
        <v>546</v>
      </c>
      <c r="C20" s="328">
        <v>546</v>
      </c>
      <c r="D20" s="328">
        <v>23</v>
      </c>
    </row>
    <row r="21" spans="1:4" ht="15" customHeight="1">
      <c r="A21" s="327" t="s">
        <v>484</v>
      </c>
      <c r="B21" s="328"/>
      <c r="C21" s="328"/>
      <c r="D21" s="328"/>
    </row>
    <row r="22" spans="1:4" ht="15" customHeight="1">
      <c r="A22" s="332" t="s">
        <v>502</v>
      </c>
      <c r="B22" s="333">
        <v>686</v>
      </c>
      <c r="C22" s="333">
        <v>686</v>
      </c>
      <c r="D22" s="333">
        <v>44</v>
      </c>
    </row>
    <row r="23" spans="1:4" ht="15" customHeight="1">
      <c r="A23" s="332" t="s">
        <v>493</v>
      </c>
      <c r="B23" s="333"/>
      <c r="C23" s="333"/>
      <c r="D23" s="333"/>
    </row>
    <row r="24" spans="1:4" ht="15" customHeight="1">
      <c r="A24" s="332" t="s">
        <v>492</v>
      </c>
      <c r="B24" s="333">
        <v>40</v>
      </c>
      <c r="C24" s="333">
        <v>40</v>
      </c>
      <c r="D24" s="333">
        <v>3</v>
      </c>
    </row>
    <row r="25" spans="1:4" ht="15" customHeight="1">
      <c r="A25" s="332" t="s">
        <v>503</v>
      </c>
      <c r="B25" s="333"/>
      <c r="C25" s="333"/>
      <c r="D25" s="333"/>
    </row>
    <row r="26" spans="1:4" ht="15" customHeight="1" thickBot="1">
      <c r="A26" s="329" t="s">
        <v>287</v>
      </c>
      <c r="B26" s="330">
        <v>10114</v>
      </c>
      <c r="C26" s="330">
        <f>SUM(C6:C25)</f>
        <v>6872</v>
      </c>
      <c r="D26" s="330">
        <f>SUM(D6:D25)</f>
        <v>258</v>
      </c>
    </row>
  </sheetData>
  <sheetProtection/>
  <mergeCells count="2">
    <mergeCell ref="A2:D2"/>
    <mergeCell ref="A3:D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7.625" style="0" customWidth="1"/>
    <col min="2" max="2" width="57.625" style="0" customWidth="1"/>
    <col min="3" max="3" width="25.625" style="0" customWidth="1"/>
  </cols>
  <sheetData>
    <row r="1" ht="13.5">
      <c r="C1" s="110" t="s">
        <v>348</v>
      </c>
    </row>
    <row r="2" spans="1:3" ht="14.25">
      <c r="A2" s="133"/>
      <c r="B2" s="133"/>
      <c r="C2" s="133"/>
    </row>
    <row r="3" spans="1:3" ht="33.75" customHeight="1">
      <c r="A3" s="555" t="s">
        <v>137</v>
      </c>
      <c r="B3" s="555"/>
      <c r="C3" s="555"/>
    </row>
    <row r="4" ht="13.5" thickBot="1">
      <c r="C4" s="113"/>
    </row>
    <row r="5" spans="1:3" s="67" customFormat="1" ht="43.5" customHeight="1">
      <c r="A5" s="131" t="s">
        <v>130</v>
      </c>
      <c r="B5" s="151" t="s">
        <v>91</v>
      </c>
      <c r="C5" s="152" t="s">
        <v>138</v>
      </c>
    </row>
    <row r="6" spans="1:3" ht="28.5" customHeight="1">
      <c r="A6" s="148" t="s">
        <v>62</v>
      </c>
      <c r="B6" s="526" t="s">
        <v>515</v>
      </c>
      <c r="C6" s="144">
        <v>12978</v>
      </c>
    </row>
    <row r="7" spans="1:3" ht="18" customHeight="1">
      <c r="A7" s="148" t="s">
        <v>63</v>
      </c>
      <c r="B7" s="149" t="s">
        <v>144</v>
      </c>
      <c r="C7" s="144">
        <v>12636</v>
      </c>
    </row>
    <row r="8" spans="1:3" ht="18" customHeight="1">
      <c r="A8" s="148" t="s">
        <v>136</v>
      </c>
      <c r="B8" s="149" t="s">
        <v>145</v>
      </c>
      <c r="C8" s="144">
        <v>342</v>
      </c>
    </row>
    <row r="9" spans="1:3" ht="18" customHeight="1">
      <c r="A9" s="148" t="s">
        <v>139</v>
      </c>
      <c r="B9" s="153" t="s">
        <v>147</v>
      </c>
      <c r="C9" s="144">
        <v>79198</v>
      </c>
    </row>
    <row r="10" spans="1:3" ht="18" customHeight="1">
      <c r="A10" s="148" t="s">
        <v>140</v>
      </c>
      <c r="B10" s="153" t="s">
        <v>146</v>
      </c>
      <c r="C10" s="144">
        <v>81610</v>
      </c>
    </row>
    <row r="11" spans="1:3" ht="25.5" customHeight="1">
      <c r="A11" s="148" t="s">
        <v>141</v>
      </c>
      <c r="B11" s="526" t="s">
        <v>516</v>
      </c>
      <c r="C11" s="146">
        <v>9985</v>
      </c>
    </row>
    <row r="12" spans="1:3" ht="18" customHeight="1">
      <c r="A12" s="148" t="s">
        <v>142</v>
      </c>
      <c r="B12" s="149" t="s">
        <v>144</v>
      </c>
      <c r="C12" s="144">
        <v>9799</v>
      </c>
    </row>
    <row r="13" spans="1:3" ht="18" customHeight="1" thickBot="1">
      <c r="A13" s="147" t="s">
        <v>143</v>
      </c>
      <c r="B13" s="150" t="s">
        <v>145</v>
      </c>
      <c r="C13" s="145">
        <v>186</v>
      </c>
    </row>
  </sheetData>
  <sheetProtection/>
  <mergeCells count="1">
    <mergeCell ref="A3:C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="111" zoomScaleNormal="111" zoomScalePageLayoutView="0" workbookViewId="0" topLeftCell="A1">
      <selection activeCell="A42" sqref="A42"/>
    </sheetView>
  </sheetViews>
  <sheetFormatPr defaultColWidth="9.00390625" defaultRowHeight="12.75"/>
  <cols>
    <col min="1" max="1" width="73.00390625" style="3" customWidth="1"/>
    <col min="2" max="2" width="4.875" style="7" customWidth="1"/>
    <col min="3" max="3" width="13.00390625" style="1" customWidth="1"/>
    <col min="4" max="4" width="12.50390625" style="1" customWidth="1"/>
    <col min="5" max="5" width="9.125" style="1" customWidth="1"/>
    <col min="6" max="16384" width="9.375" style="1" customWidth="1"/>
  </cols>
  <sheetData>
    <row r="1" spans="4:5" ht="14.25" thickBot="1">
      <c r="D1" s="538" t="s">
        <v>56</v>
      </c>
      <c r="E1" s="538"/>
    </row>
    <row r="2" spans="1:5" s="11" customFormat="1" ht="29.25" customHeight="1">
      <c r="A2" s="534" t="s">
        <v>0</v>
      </c>
      <c r="B2" s="536" t="s">
        <v>1</v>
      </c>
      <c r="C2" s="50" t="s">
        <v>2</v>
      </c>
      <c r="D2" s="51" t="s">
        <v>3</v>
      </c>
      <c r="E2" s="51" t="s">
        <v>4</v>
      </c>
    </row>
    <row r="3" spans="1:5" s="12" customFormat="1" ht="14.25" customHeight="1" thickBot="1">
      <c r="A3" s="535"/>
      <c r="B3" s="537"/>
      <c r="C3" s="52" t="s">
        <v>5</v>
      </c>
      <c r="D3" s="53"/>
      <c r="E3" s="54" t="s">
        <v>6</v>
      </c>
    </row>
    <row r="4" spans="1:5" s="13" customFormat="1" ht="12.75" customHeight="1" thickBot="1">
      <c r="A4" s="230" t="s">
        <v>7</v>
      </c>
      <c r="B4" s="231" t="s">
        <v>8</v>
      </c>
      <c r="C4" s="231" t="s">
        <v>9</v>
      </c>
      <c r="D4" s="232" t="s">
        <v>10</v>
      </c>
      <c r="E4" s="232" t="s">
        <v>11</v>
      </c>
    </row>
    <row r="5" spans="1:5" s="13" customFormat="1" ht="12.75" customHeight="1">
      <c r="A5" s="40" t="s">
        <v>151</v>
      </c>
      <c r="B5" s="41" t="s">
        <v>57</v>
      </c>
      <c r="C5" s="91"/>
      <c r="D5" s="162"/>
      <c r="E5" s="58" t="str">
        <f aca="true" t="shared" si="0" ref="E5:E36">IF(C5&lt;&gt;0,ROUND(D5*100/C5,2),"-    ")</f>
        <v>-    </v>
      </c>
    </row>
    <row r="6" spans="1:5" s="13" customFormat="1" ht="12.75" customHeight="1">
      <c r="A6" s="42" t="s">
        <v>152</v>
      </c>
      <c r="B6" s="43" t="s">
        <v>58</v>
      </c>
      <c r="C6" s="92"/>
      <c r="D6" s="105"/>
      <c r="E6" s="61" t="str">
        <f t="shared" si="0"/>
        <v>-    </v>
      </c>
    </row>
    <row r="7" spans="1:5" ht="12.75" customHeight="1">
      <c r="A7" s="44" t="s">
        <v>153</v>
      </c>
      <c r="B7" s="45">
        <v>3</v>
      </c>
      <c r="C7" s="92">
        <v>143</v>
      </c>
      <c r="D7" s="105">
        <v>111</v>
      </c>
      <c r="E7" s="61">
        <f t="shared" si="0"/>
        <v>77.62</v>
      </c>
    </row>
    <row r="8" spans="1:5" ht="12.75">
      <c r="A8" s="42" t="s">
        <v>154</v>
      </c>
      <c r="B8" s="5">
        <v>4</v>
      </c>
      <c r="C8" s="92"/>
      <c r="D8" s="105"/>
      <c r="E8" s="62" t="str">
        <f t="shared" si="0"/>
        <v>-    </v>
      </c>
    </row>
    <row r="9" spans="1:5" ht="12.75">
      <c r="A9" s="42" t="s">
        <v>155</v>
      </c>
      <c r="B9" s="5">
        <v>5</v>
      </c>
      <c r="C9" s="92"/>
      <c r="D9" s="105"/>
      <c r="E9" s="62" t="str">
        <f t="shared" si="0"/>
        <v>-    </v>
      </c>
    </row>
    <row r="10" spans="1:5" ht="12.75" customHeight="1" thickBot="1">
      <c r="A10" s="42" t="s">
        <v>156</v>
      </c>
      <c r="B10" s="5">
        <v>6</v>
      </c>
      <c r="C10" s="93"/>
      <c r="D10" s="104"/>
      <c r="E10" s="59" t="str">
        <f t="shared" si="0"/>
        <v>-    </v>
      </c>
    </row>
    <row r="11" spans="1:5" ht="13.5" customHeight="1" thickBot="1">
      <c r="A11" s="55" t="s">
        <v>157</v>
      </c>
      <c r="B11" s="56">
        <v>7</v>
      </c>
      <c r="C11" s="94">
        <f>SUM(C5:C10)</f>
        <v>143</v>
      </c>
      <c r="D11" s="163">
        <f>SUM(D5:D10)</f>
        <v>111</v>
      </c>
      <c r="E11" s="60">
        <f t="shared" si="0"/>
        <v>77.62</v>
      </c>
    </row>
    <row r="12" spans="1:5" ht="12.75">
      <c r="A12" s="46" t="s">
        <v>158</v>
      </c>
      <c r="B12" s="5">
        <v>8</v>
      </c>
      <c r="C12" s="92">
        <v>399878</v>
      </c>
      <c r="D12" s="105">
        <v>589172</v>
      </c>
      <c r="E12" s="61">
        <f t="shared" si="0"/>
        <v>147.34</v>
      </c>
    </row>
    <row r="13" spans="1:5" ht="12.75">
      <c r="A13" s="46" t="s">
        <v>159</v>
      </c>
      <c r="B13" s="5">
        <v>9</v>
      </c>
      <c r="C13" s="92">
        <v>2270</v>
      </c>
      <c r="D13" s="105">
        <v>11115</v>
      </c>
      <c r="E13" s="62">
        <f t="shared" si="0"/>
        <v>489.65</v>
      </c>
    </row>
    <row r="14" spans="1:5" ht="12.75">
      <c r="A14" s="46" t="s">
        <v>160</v>
      </c>
      <c r="B14" s="5">
        <v>10</v>
      </c>
      <c r="C14" s="92"/>
      <c r="D14" s="105"/>
      <c r="E14" s="62" t="str">
        <f t="shared" si="0"/>
        <v>-    </v>
      </c>
    </row>
    <row r="15" spans="1:5" ht="12.75">
      <c r="A15" s="46" t="s">
        <v>161</v>
      </c>
      <c r="B15" s="5">
        <v>11</v>
      </c>
      <c r="C15" s="92"/>
      <c r="D15" s="105"/>
      <c r="E15" s="62" t="str">
        <f t="shared" si="0"/>
        <v>-    </v>
      </c>
    </row>
    <row r="16" spans="1:5" ht="15" customHeight="1">
      <c r="A16" s="46" t="s">
        <v>162</v>
      </c>
      <c r="B16" s="5">
        <v>12</v>
      </c>
      <c r="C16" s="92"/>
      <c r="D16" s="105"/>
      <c r="E16" s="62" t="str">
        <f t="shared" si="0"/>
        <v>-    </v>
      </c>
    </row>
    <row r="17" spans="1:5" ht="12.75">
      <c r="A17" s="46" t="s">
        <v>163</v>
      </c>
      <c r="B17" s="6">
        <v>13</v>
      </c>
      <c r="C17" s="92"/>
      <c r="D17" s="105"/>
      <c r="E17" s="59" t="str">
        <f t="shared" si="0"/>
        <v>-    </v>
      </c>
    </row>
    <row r="18" spans="1:5" ht="12.75">
      <c r="A18" s="46" t="s">
        <v>164</v>
      </c>
      <c r="B18" s="5">
        <v>14</v>
      </c>
      <c r="C18" s="92"/>
      <c r="D18" s="105"/>
      <c r="E18" s="59" t="str">
        <f t="shared" si="0"/>
        <v>-    </v>
      </c>
    </row>
    <row r="19" spans="1:5" ht="13.5" thickBot="1">
      <c r="A19" s="46" t="s">
        <v>165</v>
      </c>
      <c r="B19" s="5">
        <v>15</v>
      </c>
      <c r="C19" s="92"/>
      <c r="D19" s="105"/>
      <c r="E19" s="59" t="str">
        <f t="shared" si="0"/>
        <v>-    </v>
      </c>
    </row>
    <row r="20" spans="1:5" ht="13.5" thickBot="1">
      <c r="A20" s="57" t="s">
        <v>67</v>
      </c>
      <c r="B20" s="56">
        <v>16</v>
      </c>
      <c r="C20" s="95">
        <f>SUM(C12:C19)</f>
        <v>402148</v>
      </c>
      <c r="D20" s="163">
        <f>SUM(D12:D19)</f>
        <v>600287</v>
      </c>
      <c r="E20" s="60">
        <f t="shared" si="0"/>
        <v>149.27</v>
      </c>
    </row>
    <row r="21" spans="1:5" ht="12.75">
      <c r="A21" s="46" t="s">
        <v>166</v>
      </c>
      <c r="B21" s="5">
        <v>17</v>
      </c>
      <c r="C21" s="92">
        <v>1200</v>
      </c>
      <c r="D21" s="105">
        <v>1200</v>
      </c>
      <c r="E21" s="61">
        <f t="shared" si="0"/>
        <v>100</v>
      </c>
    </row>
    <row r="22" spans="1:5" ht="12.75">
      <c r="A22" s="46" t="s">
        <v>167</v>
      </c>
      <c r="B22" s="5">
        <v>18</v>
      </c>
      <c r="C22" s="92"/>
      <c r="D22" s="105"/>
      <c r="E22" s="62" t="str">
        <f t="shared" si="0"/>
        <v>-    </v>
      </c>
    </row>
    <row r="23" spans="1:5" ht="12.75">
      <c r="A23" s="46" t="s">
        <v>168</v>
      </c>
      <c r="B23" s="5">
        <v>19</v>
      </c>
      <c r="C23" s="92">
        <v>5600</v>
      </c>
      <c r="D23" s="105"/>
      <c r="E23" s="62">
        <f t="shared" si="0"/>
        <v>0</v>
      </c>
    </row>
    <row r="24" spans="1:5" ht="12.75">
      <c r="A24" s="46" t="s">
        <v>169</v>
      </c>
      <c r="B24" s="5">
        <v>20</v>
      </c>
      <c r="C24" s="92"/>
      <c r="D24" s="105"/>
      <c r="E24" s="62" t="str">
        <f t="shared" si="0"/>
        <v>-    </v>
      </c>
    </row>
    <row r="25" spans="1:5" ht="12.75">
      <c r="A25" s="46" t="s">
        <v>170</v>
      </c>
      <c r="B25" s="5">
        <v>21</v>
      </c>
      <c r="C25" s="92"/>
      <c r="D25" s="105"/>
      <c r="E25" s="62" t="str">
        <f t="shared" si="0"/>
        <v>-    </v>
      </c>
    </row>
    <row r="26" spans="1:5" ht="13.5" thickBot="1">
      <c r="A26" s="46" t="s">
        <v>171</v>
      </c>
      <c r="B26" s="5">
        <v>22</v>
      </c>
      <c r="C26" s="92"/>
      <c r="D26" s="105"/>
      <c r="E26" s="62" t="str">
        <f t="shared" si="0"/>
        <v>-    </v>
      </c>
    </row>
    <row r="27" spans="1:5" s="2" customFormat="1" ht="13.5" thickBot="1">
      <c r="A27" s="57" t="s">
        <v>68</v>
      </c>
      <c r="B27" s="56">
        <v>23</v>
      </c>
      <c r="C27" s="94">
        <f>SUM(C21:C26)</f>
        <v>6800</v>
      </c>
      <c r="D27" s="163">
        <f>SUM(D21:D26)</f>
        <v>1200</v>
      </c>
      <c r="E27" s="60">
        <f t="shared" si="0"/>
        <v>17.65</v>
      </c>
    </row>
    <row r="28" spans="1:5" s="2" customFormat="1" ht="12.75">
      <c r="A28" s="46" t="s">
        <v>172</v>
      </c>
      <c r="B28" s="10">
        <v>24</v>
      </c>
      <c r="C28" s="92"/>
      <c r="D28" s="105"/>
      <c r="E28" s="62" t="str">
        <f t="shared" si="0"/>
        <v>-    </v>
      </c>
    </row>
    <row r="29" spans="1:5" s="2" customFormat="1" ht="12.75">
      <c r="A29" s="46" t="s">
        <v>173</v>
      </c>
      <c r="B29" s="10">
        <v>25</v>
      </c>
      <c r="C29" s="92"/>
      <c r="D29" s="105"/>
      <c r="E29" s="62" t="str">
        <f t="shared" si="0"/>
        <v>-    </v>
      </c>
    </row>
    <row r="30" spans="1:5" s="2" customFormat="1" ht="12.75">
      <c r="A30" s="46" t="s">
        <v>174</v>
      </c>
      <c r="B30" s="10">
        <v>26</v>
      </c>
      <c r="C30" s="92"/>
      <c r="D30" s="105"/>
      <c r="E30" s="62" t="str">
        <f t="shared" si="0"/>
        <v>-    </v>
      </c>
    </row>
    <row r="31" spans="1:5" s="2" customFormat="1" ht="12.75">
      <c r="A31" s="46" t="s">
        <v>175</v>
      </c>
      <c r="B31" s="10">
        <v>27</v>
      </c>
      <c r="C31" s="92"/>
      <c r="D31" s="105"/>
      <c r="E31" s="62" t="str">
        <f t="shared" si="0"/>
        <v>-    </v>
      </c>
    </row>
    <row r="32" spans="1:5" s="2" customFormat="1" ht="24" customHeight="1" thickBot="1">
      <c r="A32" s="215" t="s">
        <v>176</v>
      </c>
      <c r="B32" s="10">
        <v>28</v>
      </c>
      <c r="C32" s="92"/>
      <c r="D32" s="105"/>
      <c r="E32" s="62" t="str">
        <f t="shared" si="0"/>
        <v>-    </v>
      </c>
    </row>
    <row r="33" spans="1:5" s="2" customFormat="1" ht="15.75" customHeight="1" thickBot="1">
      <c r="A33" s="224" t="s">
        <v>69</v>
      </c>
      <c r="B33" s="225">
        <v>29</v>
      </c>
      <c r="C33" s="219">
        <f>SUM(C28:C32)</f>
        <v>0</v>
      </c>
      <c r="D33" s="220">
        <f>SUM(D28:D32)</f>
        <v>0</v>
      </c>
      <c r="E33" s="59" t="str">
        <f t="shared" si="0"/>
        <v>-    </v>
      </c>
    </row>
    <row r="34" spans="1:5" ht="17.25" customHeight="1" thickBot="1">
      <c r="A34" s="222" t="s">
        <v>70</v>
      </c>
      <c r="B34" s="227">
        <v>30</v>
      </c>
      <c r="C34" s="96">
        <f>C11+C20+C27+C33</f>
        <v>409091</v>
      </c>
      <c r="D34" s="164">
        <f>D11+D20+D27+D33</f>
        <v>601598</v>
      </c>
      <c r="E34" s="60">
        <f t="shared" si="0"/>
        <v>147.06</v>
      </c>
    </row>
    <row r="35" spans="1:5" ht="12.75">
      <c r="A35" s="226" t="s">
        <v>177</v>
      </c>
      <c r="B35" s="45">
        <v>31</v>
      </c>
      <c r="C35" s="93"/>
      <c r="D35" s="104"/>
      <c r="E35" s="61" t="str">
        <f t="shared" si="0"/>
        <v>-    </v>
      </c>
    </row>
    <row r="36" spans="1:5" ht="12.75">
      <c r="A36" s="46" t="s">
        <v>178</v>
      </c>
      <c r="B36" s="5">
        <v>32</v>
      </c>
      <c r="C36" s="92"/>
      <c r="D36" s="105"/>
      <c r="E36" s="62" t="str">
        <f t="shared" si="0"/>
        <v>-    </v>
      </c>
    </row>
    <row r="37" spans="1:5" ht="12.75" customHeight="1">
      <c r="A37" s="46" t="s">
        <v>179</v>
      </c>
      <c r="B37" s="5">
        <v>33</v>
      </c>
      <c r="C37" s="92"/>
      <c r="D37" s="105"/>
      <c r="E37" s="62" t="str">
        <f aca="true" t="shared" si="1" ref="E37:E64">IF(C37&lt;&gt;0,ROUND(D37*100/C37,2),"-    ")</f>
        <v>-    </v>
      </c>
    </row>
    <row r="38" spans="1:5" ht="12.75">
      <c r="A38" s="46" t="s">
        <v>180</v>
      </c>
      <c r="B38" s="5">
        <v>34</v>
      </c>
      <c r="C38" s="92"/>
      <c r="D38" s="105"/>
      <c r="E38" s="62" t="str">
        <f t="shared" si="1"/>
        <v>-    </v>
      </c>
    </row>
    <row r="39" spans="1:5" ht="24.75" customHeight="1">
      <c r="A39" s="46" t="s">
        <v>181</v>
      </c>
      <c r="B39" s="5">
        <v>35</v>
      </c>
      <c r="C39" s="92"/>
      <c r="D39" s="105"/>
      <c r="E39" s="62" t="str">
        <f t="shared" si="1"/>
        <v>-    </v>
      </c>
    </row>
    <row r="40" spans="1:5" ht="15.75" customHeight="1" thickBot="1">
      <c r="A40" s="46" t="s">
        <v>182</v>
      </c>
      <c r="B40" s="5">
        <v>36</v>
      </c>
      <c r="C40" s="92"/>
      <c r="D40" s="105"/>
      <c r="E40" s="62" t="str">
        <f t="shared" si="1"/>
        <v>-    </v>
      </c>
    </row>
    <row r="41" spans="1:5" ht="13.5" thickBot="1">
      <c r="A41" s="57" t="s">
        <v>183</v>
      </c>
      <c r="B41" s="63">
        <v>37</v>
      </c>
      <c r="C41" s="94">
        <f>SUM(C35:C40)</f>
        <v>0</v>
      </c>
      <c r="D41" s="163">
        <f>SUM(D35:D40)</f>
        <v>0</v>
      </c>
      <c r="E41" s="60" t="str">
        <f t="shared" si="1"/>
        <v>-    </v>
      </c>
    </row>
    <row r="42" spans="1:5" ht="14.25" customHeight="1">
      <c r="A42" s="46" t="s">
        <v>184</v>
      </c>
      <c r="B42" s="5">
        <v>38</v>
      </c>
      <c r="C42" s="92">
        <v>367</v>
      </c>
      <c r="D42" s="105">
        <v>435</v>
      </c>
      <c r="E42" s="61">
        <f t="shared" si="1"/>
        <v>118.53</v>
      </c>
    </row>
    <row r="43" spans="1:5" ht="15.75" customHeight="1">
      <c r="A43" s="46" t="s">
        <v>185</v>
      </c>
      <c r="B43" s="5">
        <v>39</v>
      </c>
      <c r="C43" s="92">
        <v>12231</v>
      </c>
      <c r="D43" s="105">
        <v>12594</v>
      </c>
      <c r="E43" s="62">
        <f t="shared" si="1"/>
        <v>102.97</v>
      </c>
    </row>
    <row r="44" spans="1:5" ht="15.75" customHeight="1">
      <c r="A44" s="46" t="s">
        <v>186</v>
      </c>
      <c r="B44" s="5">
        <v>40</v>
      </c>
      <c r="C44" s="92">
        <v>65</v>
      </c>
      <c r="D44" s="105">
        <v>45</v>
      </c>
      <c r="E44" s="62">
        <f t="shared" si="1"/>
        <v>69.23</v>
      </c>
    </row>
    <row r="45" spans="1:5" ht="12.75">
      <c r="A45" s="46" t="s">
        <v>187</v>
      </c>
      <c r="B45" s="5">
        <v>41</v>
      </c>
      <c r="C45" s="92">
        <v>1308</v>
      </c>
      <c r="D45" s="105">
        <v>1264</v>
      </c>
      <c r="E45" s="62">
        <f t="shared" si="1"/>
        <v>96.64</v>
      </c>
    </row>
    <row r="46" spans="1:5" ht="26.25" customHeight="1">
      <c r="A46" s="42" t="s">
        <v>188</v>
      </c>
      <c r="B46" s="5">
        <v>42</v>
      </c>
      <c r="C46" s="92"/>
      <c r="D46" s="105">
        <v>0</v>
      </c>
      <c r="E46" s="62" t="str">
        <f t="shared" si="1"/>
        <v>-    </v>
      </c>
    </row>
    <row r="47" spans="1:5" ht="12.75">
      <c r="A47" s="42" t="s">
        <v>189</v>
      </c>
      <c r="B47" s="5">
        <v>43</v>
      </c>
      <c r="C47" s="92"/>
      <c r="D47" s="105"/>
      <c r="E47" s="59" t="str">
        <f t="shared" si="1"/>
        <v>-    </v>
      </c>
    </row>
    <row r="48" spans="1:5" ht="13.5" thickBot="1">
      <c r="A48" s="42" t="s">
        <v>190</v>
      </c>
      <c r="B48" s="5">
        <v>44</v>
      </c>
      <c r="C48" s="92"/>
      <c r="D48" s="105"/>
      <c r="E48" s="59" t="str">
        <f t="shared" si="1"/>
        <v>-    </v>
      </c>
    </row>
    <row r="49" spans="1:5" ht="13.5" thickBot="1">
      <c r="A49" s="57" t="s">
        <v>191</v>
      </c>
      <c r="B49" s="63">
        <v>45</v>
      </c>
      <c r="C49" s="94">
        <f>SUM(C42:C45)</f>
        <v>13971</v>
      </c>
      <c r="D49" s="94">
        <f>SUM(D42:D45)</f>
        <v>14338</v>
      </c>
      <c r="E49" s="60">
        <f t="shared" si="1"/>
        <v>102.63</v>
      </c>
    </row>
    <row r="50" spans="1:5" ht="12.75">
      <c r="A50" s="46" t="s">
        <v>192</v>
      </c>
      <c r="B50" s="5">
        <v>46</v>
      </c>
      <c r="C50" s="92"/>
      <c r="D50" s="105"/>
      <c r="E50" s="61" t="str">
        <f t="shared" si="1"/>
        <v>-    </v>
      </c>
    </row>
    <row r="51" spans="1:5" ht="14.25" customHeight="1" thickBot="1">
      <c r="A51" s="46" t="s">
        <v>193</v>
      </c>
      <c r="B51" s="5">
        <v>47</v>
      </c>
      <c r="C51" s="92"/>
      <c r="D51" s="105"/>
      <c r="E51" s="62" t="str">
        <f t="shared" si="1"/>
        <v>-    </v>
      </c>
    </row>
    <row r="52" spans="1:5" ht="13.5" thickBot="1">
      <c r="A52" s="57" t="s">
        <v>194</v>
      </c>
      <c r="B52" s="63">
        <v>48</v>
      </c>
      <c r="C52" s="94">
        <f>SUM(C50:C51)</f>
        <v>0</v>
      </c>
      <c r="D52" s="163">
        <f>SUM(D50:D51)</f>
        <v>0</v>
      </c>
      <c r="E52" s="60" t="str">
        <f t="shared" si="1"/>
        <v>-    </v>
      </c>
    </row>
    <row r="53" spans="1:5" ht="12.75">
      <c r="A53" s="46" t="s">
        <v>195</v>
      </c>
      <c r="B53" s="5">
        <v>49</v>
      </c>
      <c r="C53" s="92">
        <v>342</v>
      </c>
      <c r="D53" s="105">
        <v>186</v>
      </c>
      <c r="E53" s="61">
        <f t="shared" si="1"/>
        <v>54.39</v>
      </c>
    </row>
    <row r="54" spans="1:5" ht="12.75">
      <c r="A54" s="46" t="s">
        <v>196</v>
      </c>
      <c r="B54" s="5">
        <v>50</v>
      </c>
      <c r="C54" s="92">
        <v>12636</v>
      </c>
      <c r="D54" s="105">
        <v>9799</v>
      </c>
      <c r="E54" s="62">
        <f t="shared" si="1"/>
        <v>77.55</v>
      </c>
    </row>
    <row r="55" spans="1:5" ht="12.75">
      <c r="A55" s="46" t="s">
        <v>198</v>
      </c>
      <c r="B55" s="5">
        <v>51</v>
      </c>
      <c r="C55" s="92"/>
      <c r="D55" s="105"/>
      <c r="E55" s="62" t="str">
        <f t="shared" si="1"/>
        <v>-    </v>
      </c>
    </row>
    <row r="56" spans="1:5" ht="13.5" thickBot="1">
      <c r="A56" s="46" t="s">
        <v>197</v>
      </c>
      <c r="B56" s="5">
        <v>52</v>
      </c>
      <c r="C56" s="92"/>
      <c r="D56" s="105"/>
      <c r="E56" s="59" t="str">
        <f t="shared" si="1"/>
        <v>-    </v>
      </c>
    </row>
    <row r="57" spans="1:5" ht="13.5" thickBot="1">
      <c r="A57" s="57" t="s">
        <v>199</v>
      </c>
      <c r="B57" s="63">
        <v>53</v>
      </c>
      <c r="C57" s="94">
        <f>SUM(C53:C56)</f>
        <v>12978</v>
      </c>
      <c r="D57" s="163">
        <f>SUM(D53:D56)</f>
        <v>9985</v>
      </c>
      <c r="E57" s="60">
        <f t="shared" si="1"/>
        <v>76.94</v>
      </c>
    </row>
    <row r="58" spans="1:5" ht="12.75">
      <c r="A58" s="46" t="s">
        <v>200</v>
      </c>
      <c r="B58" s="5">
        <v>54</v>
      </c>
      <c r="C58" s="92"/>
      <c r="D58" s="105"/>
      <c r="E58" s="61" t="str">
        <f t="shared" si="1"/>
        <v>-    </v>
      </c>
    </row>
    <row r="59" spans="1:5" ht="12.75">
      <c r="A59" s="46" t="s">
        <v>201</v>
      </c>
      <c r="B59" s="5">
        <v>55</v>
      </c>
      <c r="C59" s="92">
        <v>350</v>
      </c>
      <c r="D59" s="105">
        <v>933</v>
      </c>
      <c r="E59" s="62">
        <f t="shared" si="1"/>
        <v>266.57</v>
      </c>
    </row>
    <row r="60" spans="1:5" ht="12.75" customHeight="1">
      <c r="A60" s="46" t="s">
        <v>202</v>
      </c>
      <c r="B60" s="5">
        <v>56</v>
      </c>
      <c r="C60" s="92"/>
      <c r="D60" s="105"/>
      <c r="E60" s="62" t="str">
        <f t="shared" si="1"/>
        <v>-    </v>
      </c>
    </row>
    <row r="61" spans="1:5" ht="14.25" customHeight="1" thickBot="1">
      <c r="A61" s="46" t="s">
        <v>203</v>
      </c>
      <c r="B61" s="5">
        <v>57</v>
      </c>
      <c r="C61" s="92"/>
      <c r="D61" s="105"/>
      <c r="E61" s="62" t="str">
        <f t="shared" si="1"/>
        <v>-    </v>
      </c>
    </row>
    <row r="62" spans="1:5" ht="15.75" customHeight="1" thickBot="1">
      <c r="A62" s="218" t="s">
        <v>204</v>
      </c>
      <c r="B62" s="64">
        <v>58</v>
      </c>
      <c r="C62" s="219">
        <f>SUM(C58:C61)</f>
        <v>350</v>
      </c>
      <c r="D62" s="220">
        <f>SUM(D58:D61)</f>
        <v>933</v>
      </c>
      <c r="E62" s="221">
        <f t="shared" si="1"/>
        <v>266.57</v>
      </c>
    </row>
    <row r="63" spans="1:5" ht="18" customHeight="1" thickBot="1">
      <c r="A63" s="222" t="s">
        <v>205</v>
      </c>
      <c r="B63" s="223">
        <v>59</v>
      </c>
      <c r="C63" s="96">
        <f>C41+C49+C52+C57+C62</f>
        <v>27299</v>
      </c>
      <c r="D63" s="164">
        <f>D41+D49+D52+D57+D62</f>
        <v>25256</v>
      </c>
      <c r="E63" s="60">
        <f t="shared" si="1"/>
        <v>92.52</v>
      </c>
    </row>
    <row r="64" spans="1:5" ht="13.5" thickBot="1">
      <c r="A64" s="217" t="s">
        <v>206</v>
      </c>
      <c r="B64" s="66">
        <v>60</v>
      </c>
      <c r="C64" s="216">
        <f>C34+C63</f>
        <v>436390</v>
      </c>
      <c r="D64" s="164">
        <f>D34+D63</f>
        <v>626854</v>
      </c>
      <c r="E64" s="60">
        <f t="shared" si="1"/>
        <v>143.65</v>
      </c>
    </row>
    <row r="68" ht="12.75">
      <c r="G68" s="1" t="s">
        <v>490</v>
      </c>
    </row>
  </sheetData>
  <sheetProtection sheet="1" objects="1" scenarios="1"/>
  <mergeCells count="3">
    <mergeCell ref="A2:A3"/>
    <mergeCell ref="B2:B3"/>
    <mergeCell ref="D1:E1"/>
  </mergeCells>
  <printOptions horizontalCentered="1"/>
  <pageMargins left="0.7086614173228347" right="0.5511811023622047" top="1.2598425196850394" bottom="0.6692913385826772" header="0.4724409448818898" footer="0.5118110236220472"/>
  <pageSetup horizontalDpi="300" verticalDpi="300" orientation="portrait" paperSize="9" scale="75" r:id="rId1"/>
  <headerFooter alignWithMargins="0">
    <oddHeader>&amp;C&amp;"Times New Roman CE,Félkövér"&amp;16M É R L E G
 2014. december 31.
Fácánkert Község Önkormányzata&amp;R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7" topLeftCell="BM29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62.375" style="335" customWidth="1"/>
    <col min="2" max="2" width="4.875" style="336" customWidth="1"/>
    <col min="3" max="4" width="15.875" style="394" customWidth="1"/>
    <col min="5" max="5" width="15.50390625" style="334" bestFit="1" customWidth="1"/>
    <col min="6" max="16384" width="9.375" style="334" customWidth="1"/>
  </cols>
  <sheetData>
    <row r="1" spans="1:5" ht="12.75">
      <c r="A1" s="562" t="s">
        <v>351</v>
      </c>
      <c r="B1" s="562"/>
      <c r="C1" s="562"/>
      <c r="D1" s="562"/>
      <c r="E1" s="562"/>
    </row>
    <row r="2" spans="1:5" ht="12.75">
      <c r="A2" s="562" t="s">
        <v>512</v>
      </c>
      <c r="B2" s="562"/>
      <c r="C2" s="562"/>
      <c r="D2" s="562"/>
      <c r="E2" s="562"/>
    </row>
    <row r="3" spans="1:5" ht="12.75">
      <c r="A3" s="562" t="s">
        <v>352</v>
      </c>
      <c r="B3" s="562"/>
      <c r="C3" s="562"/>
      <c r="D3" s="562"/>
      <c r="E3" s="562"/>
    </row>
    <row r="4" spans="3:5" ht="12.75" thickBot="1">
      <c r="C4" s="334"/>
      <c r="D4" s="334"/>
      <c r="E4" s="337" t="s">
        <v>353</v>
      </c>
    </row>
    <row r="5" spans="1:5" s="341" customFormat="1" ht="31.5" customHeight="1">
      <c r="A5" s="556" t="s">
        <v>0</v>
      </c>
      <c r="B5" s="558" t="s">
        <v>1</v>
      </c>
      <c r="C5" s="338" t="s">
        <v>354</v>
      </c>
      <c r="D5" s="339" t="s">
        <v>3</v>
      </c>
      <c r="E5" s="340" t="s">
        <v>355</v>
      </c>
    </row>
    <row r="6" spans="1:5" s="343" customFormat="1" ht="12.75" thickBot="1">
      <c r="A6" s="557"/>
      <c r="B6" s="559"/>
      <c r="C6" s="560" t="s">
        <v>5</v>
      </c>
      <c r="D6" s="561"/>
      <c r="E6" s="342"/>
    </row>
    <row r="7" spans="1:5" s="349" customFormat="1" ht="12.75" thickBot="1">
      <c r="A7" s="344" t="s">
        <v>7</v>
      </c>
      <c r="B7" s="345" t="s">
        <v>8</v>
      </c>
      <c r="C7" s="346" t="s">
        <v>9</v>
      </c>
      <c r="D7" s="347" t="s">
        <v>10</v>
      </c>
      <c r="E7" s="348" t="s">
        <v>11</v>
      </c>
    </row>
    <row r="8" spans="1:5" ht="12" customHeight="1" thickBot="1">
      <c r="A8" s="350" t="s">
        <v>356</v>
      </c>
      <c r="B8" s="351">
        <v>1</v>
      </c>
      <c r="C8" s="352">
        <v>143</v>
      </c>
      <c r="D8" s="352">
        <v>111</v>
      </c>
      <c r="E8" s="353">
        <f aca="true" t="shared" si="0" ref="E8:E15">ROUND(D8/C8*100,2)</f>
        <v>77.62</v>
      </c>
    </row>
    <row r="9" spans="1:5" ht="12" customHeight="1" thickBot="1">
      <c r="A9" s="350" t="s">
        <v>357</v>
      </c>
      <c r="B9" s="351">
        <v>2</v>
      </c>
      <c r="C9" s="354">
        <f>C10+C23+C28+C31</f>
        <v>230860</v>
      </c>
      <c r="D9" s="354">
        <f>D10+D23+D28+D31</f>
        <v>600287</v>
      </c>
      <c r="E9" s="353">
        <f t="shared" si="0"/>
        <v>260.02</v>
      </c>
    </row>
    <row r="10" spans="1:5" ht="12" customHeight="1">
      <c r="A10" s="355" t="s">
        <v>358</v>
      </c>
      <c r="B10" s="356">
        <v>3</v>
      </c>
      <c r="C10" s="357">
        <f>C11+C17</f>
        <v>217003</v>
      </c>
      <c r="D10" s="357">
        <f>D11+D17</f>
        <v>577591</v>
      </c>
      <c r="E10" s="358">
        <f t="shared" si="0"/>
        <v>266.17</v>
      </c>
    </row>
    <row r="11" spans="1:5" ht="12" customHeight="1">
      <c r="A11" s="359" t="s">
        <v>359</v>
      </c>
      <c r="B11" s="360">
        <v>4</v>
      </c>
      <c r="C11" s="361">
        <f>SUM(C12:C15)</f>
        <v>130653</v>
      </c>
      <c r="D11" s="361">
        <f>SUM(D12:D15)</f>
        <v>125643</v>
      </c>
      <c r="E11" s="362">
        <f t="shared" si="0"/>
        <v>96.17</v>
      </c>
    </row>
    <row r="12" spans="1:5" ht="12" customHeight="1">
      <c r="A12" s="363" t="s">
        <v>360</v>
      </c>
      <c r="B12" s="336">
        <v>5</v>
      </c>
      <c r="C12" s="364">
        <v>7255</v>
      </c>
      <c r="D12" s="364">
        <v>7255</v>
      </c>
      <c r="E12" s="365">
        <f t="shared" si="0"/>
        <v>100</v>
      </c>
    </row>
    <row r="13" spans="1:5" ht="12" customHeight="1">
      <c r="A13" s="366" t="s">
        <v>361</v>
      </c>
      <c r="B13" s="367">
        <v>6</v>
      </c>
      <c r="C13" s="368"/>
      <c r="D13" s="368"/>
      <c r="E13" s="365" t="e">
        <f t="shared" si="0"/>
        <v>#DIV/0!</v>
      </c>
    </row>
    <row r="14" spans="1:5" ht="12" customHeight="1">
      <c r="A14" s="366" t="s">
        <v>362</v>
      </c>
      <c r="B14" s="367">
        <v>7</v>
      </c>
      <c r="C14" s="368"/>
      <c r="D14" s="368"/>
      <c r="E14" s="365" t="e">
        <f t="shared" si="0"/>
        <v>#DIV/0!</v>
      </c>
    </row>
    <row r="15" spans="1:5" ht="12" customHeight="1">
      <c r="A15" s="366" t="s">
        <v>363</v>
      </c>
      <c r="B15" s="367">
        <v>8</v>
      </c>
      <c r="C15" s="368">
        <v>123398</v>
      </c>
      <c r="D15" s="368">
        <v>118388</v>
      </c>
      <c r="E15" s="365">
        <f t="shared" si="0"/>
        <v>95.94</v>
      </c>
    </row>
    <row r="16" spans="1:5" ht="12" customHeight="1">
      <c r="A16" s="369" t="s">
        <v>364</v>
      </c>
      <c r="B16" s="336">
        <v>9</v>
      </c>
      <c r="C16" s="370"/>
      <c r="D16" s="370"/>
      <c r="E16" s="371"/>
    </row>
    <row r="17" spans="1:5" ht="13.5" customHeight="1">
      <c r="A17" s="372" t="s">
        <v>365</v>
      </c>
      <c r="B17" s="373">
        <v>10</v>
      </c>
      <c r="C17" s="374">
        <f>SUM(C18:C21)</f>
        <v>86350</v>
      </c>
      <c r="D17" s="374">
        <f>SUM(D18:D21)</f>
        <v>451948</v>
      </c>
      <c r="E17" s="375">
        <f aca="true" t="shared" si="1" ref="E17:E26">ROUND(D17/C17*100,2)</f>
        <v>523.39</v>
      </c>
    </row>
    <row r="18" spans="1:5" ht="12" customHeight="1">
      <c r="A18" s="363" t="s">
        <v>518</v>
      </c>
      <c r="B18" s="336">
        <v>11</v>
      </c>
      <c r="C18" s="364">
        <v>3899</v>
      </c>
      <c r="D18" s="364">
        <v>8824</v>
      </c>
      <c r="E18" s="365">
        <f t="shared" si="1"/>
        <v>226.31</v>
      </c>
    </row>
    <row r="19" spans="1:5" ht="12" customHeight="1">
      <c r="A19" s="366" t="s">
        <v>361</v>
      </c>
      <c r="B19" s="367">
        <v>12</v>
      </c>
      <c r="C19" s="368">
        <v>1539</v>
      </c>
      <c r="D19" s="368">
        <v>1539</v>
      </c>
      <c r="E19" s="365">
        <f t="shared" si="1"/>
        <v>100</v>
      </c>
    </row>
    <row r="20" spans="1:5" ht="12" customHeight="1">
      <c r="A20" s="376" t="s">
        <v>362</v>
      </c>
      <c r="B20" s="367">
        <v>13</v>
      </c>
      <c r="C20" s="368">
        <v>61647</v>
      </c>
      <c r="D20" s="368">
        <v>60186</v>
      </c>
      <c r="E20" s="365">
        <f t="shared" si="1"/>
        <v>97.63</v>
      </c>
    </row>
    <row r="21" spans="1:5" ht="12" customHeight="1">
      <c r="A21" s="366" t="s">
        <v>366</v>
      </c>
      <c r="B21" s="367">
        <v>14</v>
      </c>
      <c r="C21" s="368">
        <v>19265</v>
      </c>
      <c r="D21" s="368">
        <v>381399</v>
      </c>
      <c r="E21" s="365">
        <f t="shared" si="1"/>
        <v>1979.75</v>
      </c>
    </row>
    <row r="22" spans="1:5" ht="12" customHeight="1">
      <c r="A22" s="369" t="s">
        <v>482</v>
      </c>
      <c r="B22" s="336">
        <v>15</v>
      </c>
      <c r="C22" s="370">
        <v>4924</v>
      </c>
      <c r="D22" s="370">
        <v>4924</v>
      </c>
      <c r="E22" s="371">
        <f t="shared" si="1"/>
        <v>100</v>
      </c>
    </row>
    <row r="23" spans="1:5" s="377" customFormat="1" ht="12" customHeight="1">
      <c r="A23" s="372" t="s">
        <v>367</v>
      </c>
      <c r="B23" s="373">
        <v>16</v>
      </c>
      <c r="C23" s="374">
        <f>SUM(C24:C27)</f>
        <v>11587</v>
      </c>
      <c r="D23" s="374">
        <f>SUM(D24:D27)</f>
        <v>11581</v>
      </c>
      <c r="E23" s="375">
        <f t="shared" si="1"/>
        <v>99.95</v>
      </c>
    </row>
    <row r="24" spans="1:5" ht="12" customHeight="1">
      <c r="A24" s="363" t="s">
        <v>368</v>
      </c>
      <c r="B24" s="336">
        <v>17</v>
      </c>
      <c r="C24" s="364">
        <v>11314</v>
      </c>
      <c r="D24" s="364">
        <v>11314</v>
      </c>
      <c r="E24" s="365">
        <f t="shared" si="1"/>
        <v>100</v>
      </c>
    </row>
    <row r="25" spans="1:5" ht="12" customHeight="1">
      <c r="A25" s="366" t="s">
        <v>369</v>
      </c>
      <c r="B25" s="367">
        <v>18</v>
      </c>
      <c r="C25" s="368">
        <v>273</v>
      </c>
      <c r="D25" s="368">
        <v>267</v>
      </c>
      <c r="E25" s="365">
        <f t="shared" si="1"/>
        <v>97.8</v>
      </c>
    </row>
    <row r="26" spans="1:5" ht="12" customHeight="1">
      <c r="A26" s="369" t="s">
        <v>370</v>
      </c>
      <c r="B26" s="367">
        <v>19</v>
      </c>
      <c r="C26" s="370"/>
      <c r="D26" s="370"/>
      <c r="E26" s="365" t="e">
        <f t="shared" si="1"/>
        <v>#DIV/0!</v>
      </c>
    </row>
    <row r="27" spans="1:5" ht="12" customHeight="1">
      <c r="A27" s="369" t="s">
        <v>371</v>
      </c>
      <c r="B27" s="336">
        <v>20</v>
      </c>
      <c r="C27" s="370"/>
      <c r="D27" s="370"/>
      <c r="E27" s="365"/>
    </row>
    <row r="28" spans="1:5" ht="12" customHeight="1">
      <c r="A28" s="372" t="s">
        <v>372</v>
      </c>
      <c r="B28" s="373">
        <v>21</v>
      </c>
      <c r="C28" s="374">
        <f>C29+C30</f>
        <v>2270</v>
      </c>
      <c r="D28" s="374">
        <f>D29+D30</f>
        <v>11115</v>
      </c>
      <c r="E28" s="375">
        <f>ROUND(D28/C28*100,2)</f>
        <v>489.65</v>
      </c>
    </row>
    <row r="29" spans="1:5" ht="12" customHeight="1">
      <c r="A29" s="363" t="s">
        <v>373</v>
      </c>
      <c r="B29" s="336">
        <v>22</v>
      </c>
      <c r="C29" s="364">
        <v>2270</v>
      </c>
      <c r="D29" s="364">
        <v>1643</v>
      </c>
      <c r="E29" s="365">
        <f>ROUND(D29/C29*100,2)</f>
        <v>72.38</v>
      </c>
    </row>
    <row r="30" spans="1:5" ht="12" customHeight="1">
      <c r="A30" s="366" t="s">
        <v>374</v>
      </c>
      <c r="B30" s="367">
        <v>23</v>
      </c>
      <c r="C30" s="368"/>
      <c r="D30" s="368">
        <v>9472</v>
      </c>
      <c r="E30" s="365"/>
    </row>
    <row r="31" spans="1:5" ht="12" customHeight="1">
      <c r="A31" s="372" t="s">
        <v>375</v>
      </c>
      <c r="B31" s="378">
        <v>24</v>
      </c>
      <c r="C31" s="379"/>
      <c r="D31" s="379"/>
      <c r="E31" s="375"/>
    </row>
    <row r="32" spans="1:5" ht="12" customHeight="1">
      <c r="A32" s="372" t="s">
        <v>376</v>
      </c>
      <c r="B32" s="378">
        <v>25</v>
      </c>
      <c r="C32" s="379">
        <f>C33+C34+C35</f>
        <v>6800</v>
      </c>
      <c r="D32" s="379">
        <f>D33+D34+D35</f>
        <v>1200</v>
      </c>
      <c r="E32" s="375">
        <f>ROUND(D32/C32*100,2)</f>
        <v>17.65</v>
      </c>
    </row>
    <row r="33" spans="1:5" ht="12" customHeight="1">
      <c r="A33" s="369" t="s">
        <v>377</v>
      </c>
      <c r="B33" s="367">
        <v>26</v>
      </c>
      <c r="C33" s="370">
        <v>1200</v>
      </c>
      <c r="D33" s="370">
        <v>1200</v>
      </c>
      <c r="E33" s="365">
        <f>ROUND(D33/C33*100,2)</f>
        <v>100</v>
      </c>
    </row>
    <row r="34" spans="1:5" ht="12" customHeight="1">
      <c r="A34" s="369" t="s">
        <v>378</v>
      </c>
      <c r="B34" s="367">
        <v>27</v>
      </c>
      <c r="C34" s="370">
        <v>5600</v>
      </c>
      <c r="D34" s="370"/>
      <c r="E34" s="365"/>
    </row>
    <row r="35" spans="1:5" ht="12" customHeight="1" thickBot="1">
      <c r="A35" s="369" t="s">
        <v>379</v>
      </c>
      <c r="B35" s="380">
        <v>28</v>
      </c>
      <c r="C35" s="370"/>
      <c r="D35" s="370"/>
      <c r="E35" s="381"/>
    </row>
    <row r="36" spans="1:5" ht="12" customHeight="1" thickBot="1">
      <c r="A36" s="350" t="s">
        <v>380</v>
      </c>
      <c r="B36" s="382">
        <v>29</v>
      </c>
      <c r="C36" s="383">
        <v>171288</v>
      </c>
      <c r="D36" s="383"/>
      <c r="E36" s="353">
        <f>ROUND(D36/C36*100,2)</f>
        <v>0</v>
      </c>
    </row>
    <row r="37" spans="1:5" ht="12" customHeight="1" thickBot="1">
      <c r="A37" s="350" t="s">
        <v>381</v>
      </c>
      <c r="B37" s="351">
        <v>30</v>
      </c>
      <c r="C37" s="384">
        <f>C8+C9+C32+C36</f>
        <v>409091</v>
      </c>
      <c r="D37" s="384">
        <f>D8+D9+D32+D36</f>
        <v>601598</v>
      </c>
      <c r="E37" s="353">
        <f>ROUND(D37/C37*100,2)</f>
        <v>147.06</v>
      </c>
    </row>
    <row r="38" spans="1:5" ht="12" customHeight="1" thickBot="1">
      <c r="A38" s="385" t="s">
        <v>382</v>
      </c>
      <c r="B38" s="386">
        <v>31</v>
      </c>
      <c r="C38" s="387"/>
      <c r="D38" s="387"/>
      <c r="E38" s="353" t="e">
        <f>ROUND(D38/C38*100,2)</f>
        <v>#DIV/0!</v>
      </c>
    </row>
    <row r="39" spans="1:5" ht="12" customHeight="1" thickBot="1">
      <c r="A39" s="350" t="s">
        <v>383</v>
      </c>
      <c r="B39" s="351">
        <v>32</v>
      </c>
      <c r="C39" s="384">
        <f>C40+C41+C44+C45</f>
        <v>13971</v>
      </c>
      <c r="D39" s="384">
        <f>D40+D41+D44+D45</f>
        <v>14338</v>
      </c>
      <c r="E39" s="353">
        <f>ROUND(D39/C39*100,2)</f>
        <v>102.63</v>
      </c>
    </row>
    <row r="40" spans="1:5" ht="12" customHeight="1">
      <c r="A40" s="363" t="s">
        <v>384</v>
      </c>
      <c r="B40" s="336">
        <v>33</v>
      </c>
      <c r="C40" s="364">
        <v>367</v>
      </c>
      <c r="D40" s="364">
        <v>435</v>
      </c>
      <c r="E40" s="388"/>
    </row>
    <row r="41" spans="1:5" ht="12" customHeight="1">
      <c r="A41" s="366" t="s">
        <v>385</v>
      </c>
      <c r="B41" s="367">
        <v>34</v>
      </c>
      <c r="C41" s="368">
        <v>12231</v>
      </c>
      <c r="D41" s="368">
        <v>12594</v>
      </c>
      <c r="E41" s="365">
        <f>ROUND(D41/C41*100,2)</f>
        <v>102.97</v>
      </c>
    </row>
    <row r="42" spans="1:5" ht="12" customHeight="1">
      <c r="A42" s="389" t="s">
        <v>386</v>
      </c>
      <c r="B42" s="367">
        <v>35</v>
      </c>
      <c r="C42" s="368"/>
      <c r="D42" s="368"/>
      <c r="E42" s="365" t="e">
        <f>ROUND(D42/C42*100,2)</f>
        <v>#DIV/0!</v>
      </c>
    </row>
    <row r="43" spans="1:5" ht="12" customHeight="1">
      <c r="A43" s="376" t="s">
        <v>387</v>
      </c>
      <c r="B43" s="367">
        <v>36</v>
      </c>
      <c r="C43" s="368"/>
      <c r="D43" s="368"/>
      <c r="E43" s="365" t="e">
        <f>ROUND(D43/C43*100,2)</f>
        <v>#DIV/0!</v>
      </c>
    </row>
    <row r="44" spans="1:5" ht="12" customHeight="1">
      <c r="A44" s="376" t="s">
        <v>388</v>
      </c>
      <c r="B44" s="367">
        <v>37</v>
      </c>
      <c r="C44" s="368">
        <v>65</v>
      </c>
      <c r="D44" s="368">
        <v>45</v>
      </c>
      <c r="E44" s="365"/>
    </row>
    <row r="45" spans="1:5" ht="12" customHeight="1">
      <c r="A45" s="376" t="s">
        <v>389</v>
      </c>
      <c r="B45" s="367">
        <v>38</v>
      </c>
      <c r="C45" s="368">
        <v>1308</v>
      </c>
      <c r="D45" s="368">
        <v>1264</v>
      </c>
      <c r="E45" s="365"/>
    </row>
    <row r="46" spans="1:5" ht="12" customHeight="1">
      <c r="A46" s="376" t="s">
        <v>390</v>
      </c>
      <c r="B46" s="367">
        <v>39</v>
      </c>
      <c r="C46" s="368"/>
      <c r="D46" s="368"/>
      <c r="E46" s="365"/>
    </row>
    <row r="47" spans="1:5" ht="12" customHeight="1">
      <c r="A47" s="376" t="s">
        <v>391</v>
      </c>
      <c r="B47" s="367">
        <v>40</v>
      </c>
      <c r="C47" s="368"/>
      <c r="D47" s="368"/>
      <c r="E47" s="365"/>
    </row>
    <row r="48" spans="1:5" ht="12" customHeight="1" thickBot="1">
      <c r="A48" s="390" t="s">
        <v>392</v>
      </c>
      <c r="B48" s="380">
        <v>41</v>
      </c>
      <c r="C48" s="370"/>
      <c r="D48" s="370"/>
      <c r="E48" s="381"/>
    </row>
    <row r="49" spans="1:5" ht="12" customHeight="1" thickBot="1">
      <c r="A49" s="391" t="s">
        <v>393</v>
      </c>
      <c r="B49" s="351">
        <v>42</v>
      </c>
      <c r="C49" s="352"/>
      <c r="D49" s="352"/>
      <c r="E49" s="353"/>
    </row>
    <row r="50" spans="1:5" ht="12" customHeight="1" thickBot="1">
      <c r="A50" s="391" t="s">
        <v>25</v>
      </c>
      <c r="B50" s="351">
        <v>43</v>
      </c>
      <c r="C50" s="352">
        <v>12978</v>
      </c>
      <c r="D50" s="352">
        <v>9985</v>
      </c>
      <c r="E50" s="353">
        <f>ROUND(D50/C50*100,2)</f>
        <v>76.94</v>
      </c>
    </row>
    <row r="51" spans="1:5" ht="12" customHeight="1" thickBot="1">
      <c r="A51" s="391" t="s">
        <v>517</v>
      </c>
      <c r="B51" s="382">
        <v>44</v>
      </c>
      <c r="C51" s="352">
        <v>350</v>
      </c>
      <c r="D51" s="352">
        <v>933</v>
      </c>
      <c r="E51" s="353">
        <f>ROUND(D51/C51*100,2)</f>
        <v>266.57</v>
      </c>
    </row>
    <row r="52" spans="1:5" ht="12" customHeight="1" thickBot="1">
      <c r="A52" s="350" t="s">
        <v>394</v>
      </c>
      <c r="B52" s="351">
        <v>45</v>
      </c>
      <c r="C52" s="354">
        <f>C38+C39+C49+C50+C51</f>
        <v>27299</v>
      </c>
      <c r="D52" s="354">
        <f>D38+D39+D49+D50+D51</f>
        <v>25256</v>
      </c>
      <c r="E52" s="353">
        <f>ROUND(D52/C52*100,2)</f>
        <v>92.52</v>
      </c>
    </row>
    <row r="53" spans="1:5" ht="18" customHeight="1" thickBot="1">
      <c r="A53" s="350" t="s">
        <v>395</v>
      </c>
      <c r="B53" s="392">
        <v>46</v>
      </c>
      <c r="C53" s="354">
        <f>C37+C52</f>
        <v>436390</v>
      </c>
      <c r="D53" s="354">
        <f>D37+D52</f>
        <v>626854</v>
      </c>
      <c r="E53" s="353">
        <f>ROUND(D53/C53*100,2)</f>
        <v>143.65</v>
      </c>
    </row>
    <row r="54" ht="12">
      <c r="A54" s="393"/>
    </row>
    <row r="56" ht="12">
      <c r="B56" s="395"/>
    </row>
  </sheetData>
  <sheetProtection/>
  <mergeCells count="6">
    <mergeCell ref="A5:A6"/>
    <mergeCell ref="B5:B6"/>
    <mergeCell ref="C6:D6"/>
    <mergeCell ref="A1:E1"/>
    <mergeCell ref="A2:E2"/>
    <mergeCell ref="A3:E3"/>
  </mergeCells>
  <printOptions horizontalCentered="1"/>
  <pageMargins left="0.5118110236220472" right="0.35433070866141736" top="1.0236220472440944" bottom="0.8661417322834646" header="0.7874015748031497" footer="0.6299212598425197"/>
  <pageSetup horizontalDpi="300" verticalDpi="300" orientation="portrait" paperSize="9" scale="90" r:id="rId1"/>
  <headerFooter alignWithMargins="0">
    <oddHeader>&amp;R13. sz.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7" topLeftCell="BM38" activePane="bottomLeft" state="frozen"/>
      <selection pane="topLeft" activeCell="A1" sqref="A1"/>
      <selection pane="bottomLeft" activeCell="A2" sqref="A2:E2"/>
    </sheetView>
  </sheetViews>
  <sheetFormatPr defaultColWidth="9.00390625" defaultRowHeight="12.75"/>
  <cols>
    <col min="1" max="1" width="66.00390625" style="397" customWidth="1"/>
    <col min="2" max="2" width="6.375" style="398" customWidth="1"/>
    <col min="3" max="4" width="15.875" style="399" customWidth="1"/>
    <col min="5" max="5" width="11.625" style="445" bestFit="1" customWidth="1"/>
    <col min="6" max="16384" width="9.375" style="396" customWidth="1"/>
  </cols>
  <sheetData>
    <row r="1" spans="1:5" ht="12.75">
      <c r="A1" s="566" t="s">
        <v>351</v>
      </c>
      <c r="B1" s="566"/>
      <c r="C1" s="566"/>
      <c r="D1" s="566"/>
      <c r="E1" s="566"/>
    </row>
    <row r="2" spans="1:5" ht="12.75">
      <c r="A2" s="566" t="s">
        <v>512</v>
      </c>
      <c r="B2" s="566"/>
      <c r="C2" s="566"/>
      <c r="D2" s="566"/>
      <c r="E2" s="566"/>
    </row>
    <row r="3" spans="1:5" ht="12.75">
      <c r="A3" s="566" t="s">
        <v>352</v>
      </c>
      <c r="B3" s="566"/>
      <c r="C3" s="566"/>
      <c r="D3" s="566"/>
      <c r="E3" s="566"/>
    </row>
    <row r="4" ht="13.5" thickBot="1">
      <c r="E4" s="400" t="s">
        <v>353</v>
      </c>
    </row>
    <row r="5" spans="1:5" s="404" customFormat="1" ht="31.5" customHeight="1">
      <c r="A5" s="564" t="s">
        <v>12</v>
      </c>
      <c r="B5" s="558" t="s">
        <v>1</v>
      </c>
      <c r="C5" s="401" t="s">
        <v>2</v>
      </c>
      <c r="D5" s="402" t="s">
        <v>3</v>
      </c>
      <c r="E5" s="403" t="s">
        <v>396</v>
      </c>
    </row>
    <row r="6" spans="1:5" s="404" customFormat="1" ht="13.5" thickBot="1">
      <c r="A6" s="565"/>
      <c r="B6" s="563"/>
      <c r="C6" s="405" t="s">
        <v>5</v>
      </c>
      <c r="D6" s="406"/>
      <c r="E6" s="407"/>
    </row>
    <row r="7" spans="1:5" s="413" customFormat="1" ht="13.5" thickBot="1">
      <c r="A7" s="408" t="s">
        <v>7</v>
      </c>
      <c r="B7" s="409" t="s">
        <v>8</v>
      </c>
      <c r="C7" s="410" t="s">
        <v>9</v>
      </c>
      <c r="D7" s="411" t="s">
        <v>10</v>
      </c>
      <c r="E7" s="412" t="s">
        <v>11</v>
      </c>
    </row>
    <row r="8" spans="1:5" ht="12.75" customHeight="1">
      <c r="A8" s="414" t="s">
        <v>519</v>
      </c>
      <c r="B8" s="415">
        <v>47</v>
      </c>
      <c r="C8" s="416">
        <v>542075</v>
      </c>
      <c r="D8" s="416">
        <v>542075</v>
      </c>
      <c r="E8" s="417">
        <f>ROUND(D8/C8*100,2)</f>
        <v>100</v>
      </c>
    </row>
    <row r="9" spans="1:5" ht="12.75">
      <c r="A9" s="418" t="s">
        <v>506</v>
      </c>
      <c r="B9" s="415">
        <v>48</v>
      </c>
      <c r="C9" s="419">
        <v>-106597</v>
      </c>
      <c r="D9" s="419">
        <v>-106597</v>
      </c>
      <c r="E9" s="420">
        <f>ROUND(D9/C9*100,2)</f>
        <v>100</v>
      </c>
    </row>
    <row r="10" spans="1:5" ht="13.5" thickBot="1">
      <c r="A10" s="421" t="s">
        <v>507</v>
      </c>
      <c r="B10" s="422">
        <v>49</v>
      </c>
      <c r="C10" s="423"/>
      <c r="D10" s="423">
        <v>189878</v>
      </c>
      <c r="E10" s="424"/>
    </row>
    <row r="11" spans="1:5" ht="12.75" customHeight="1" thickBot="1">
      <c r="A11" s="391" t="s">
        <v>397</v>
      </c>
      <c r="B11" s="425">
        <v>50</v>
      </c>
      <c r="C11" s="426">
        <f>SUM(C8:C10)</f>
        <v>435478</v>
      </c>
      <c r="D11" s="426">
        <f>SUM(D8:D10)</f>
        <v>625356</v>
      </c>
      <c r="E11" s="353">
        <f>ROUND(D11/C11*100,2)</f>
        <v>143.6</v>
      </c>
    </row>
    <row r="12" spans="1:5" ht="12.75" customHeight="1">
      <c r="A12" s="427" t="s">
        <v>398</v>
      </c>
      <c r="B12" s="428">
        <v>51</v>
      </c>
      <c r="C12" s="429"/>
      <c r="D12" s="429">
        <f>D13+D14</f>
        <v>0</v>
      </c>
      <c r="E12" s="358" t="e">
        <f>ROUND(D12/C12*100,2)</f>
        <v>#DIV/0!</v>
      </c>
    </row>
    <row r="13" spans="1:5" ht="12.75">
      <c r="A13" s="414" t="s">
        <v>399</v>
      </c>
      <c r="B13" s="415">
        <v>52</v>
      </c>
      <c r="C13" s="416"/>
      <c r="D13" s="416"/>
      <c r="E13" s="420" t="e">
        <f>ROUND(D13/C13*100,2)</f>
        <v>#DIV/0!</v>
      </c>
    </row>
    <row r="14" spans="1:5" ht="12.75">
      <c r="A14" s="421" t="s">
        <v>400</v>
      </c>
      <c r="B14" s="431">
        <v>53</v>
      </c>
      <c r="C14" s="423"/>
      <c r="D14" s="423"/>
      <c r="E14" s="500"/>
    </row>
    <row r="15" spans="1:5" ht="12.75">
      <c r="A15" s="432" t="s">
        <v>401</v>
      </c>
      <c r="B15" s="433">
        <v>54</v>
      </c>
      <c r="C15" s="434">
        <f>SUM(C16:C17)</f>
        <v>0</v>
      </c>
      <c r="D15" s="434">
        <f>SUM(D16:D17)</f>
        <v>0</v>
      </c>
      <c r="E15" s="430"/>
    </row>
    <row r="16" spans="1:5" ht="12.75">
      <c r="A16" s="414" t="s">
        <v>402</v>
      </c>
      <c r="B16" s="415">
        <v>55</v>
      </c>
      <c r="C16" s="416"/>
      <c r="D16" s="416"/>
      <c r="E16" s="430"/>
    </row>
    <row r="17" spans="1:5" ht="13.5" thickBot="1">
      <c r="A17" s="421" t="s">
        <v>403</v>
      </c>
      <c r="B17" s="431">
        <v>56</v>
      </c>
      <c r="C17" s="423"/>
      <c r="D17" s="423"/>
      <c r="E17" s="430"/>
    </row>
    <row r="18" spans="1:5" ht="13.5" thickBot="1">
      <c r="A18" s="435" t="s">
        <v>404</v>
      </c>
      <c r="B18" s="425">
        <v>57</v>
      </c>
      <c r="C18" s="426">
        <f>C12+C15</f>
        <v>0</v>
      </c>
      <c r="D18" s="426">
        <f>D12+D15</f>
        <v>0</v>
      </c>
      <c r="E18" s="353" t="e">
        <f>ROUND(D18/C18*100,2)</f>
        <v>#DIV/0!</v>
      </c>
    </row>
    <row r="19" spans="1:5" ht="13.5" thickBot="1">
      <c r="A19" s="391" t="s">
        <v>405</v>
      </c>
      <c r="B19" s="425">
        <v>58</v>
      </c>
      <c r="C19" s="426">
        <f>SUM(C20:C23)</f>
        <v>0</v>
      </c>
      <c r="D19" s="426">
        <f>SUM(D20:D23)</f>
        <v>0</v>
      </c>
      <c r="E19" s="353" t="e">
        <f>ROUND(D19/C19*100,2)</f>
        <v>#DIV/0!</v>
      </c>
    </row>
    <row r="20" spans="1:5" ht="12.75">
      <c r="A20" s="414" t="s">
        <v>406</v>
      </c>
      <c r="B20" s="415">
        <v>59</v>
      </c>
      <c r="C20" s="416"/>
      <c r="D20" s="416"/>
      <c r="E20" s="358"/>
    </row>
    <row r="21" spans="1:5" ht="12.75">
      <c r="A21" s="418" t="s">
        <v>407</v>
      </c>
      <c r="B21" s="415">
        <v>60</v>
      </c>
      <c r="C21" s="419"/>
      <c r="D21" s="419"/>
      <c r="E21" s="375"/>
    </row>
    <row r="22" spans="1:5" ht="12.75">
      <c r="A22" s="418"/>
      <c r="B22" s="415">
        <v>61</v>
      </c>
      <c r="C22" s="419"/>
      <c r="D22" s="419"/>
      <c r="E22" s="420" t="e">
        <f>ROUND(D22/C22*100,2)</f>
        <v>#DIV/0!</v>
      </c>
    </row>
    <row r="23" spans="1:5" ht="13.5" thickBot="1">
      <c r="A23" s="421"/>
      <c r="B23" s="431">
        <v>62</v>
      </c>
      <c r="C23" s="423"/>
      <c r="D23" s="423"/>
      <c r="E23" s="501"/>
    </row>
    <row r="24" spans="1:5" ht="13.5" thickBot="1">
      <c r="A24" s="391" t="s">
        <v>408</v>
      </c>
      <c r="B24" s="425">
        <v>63</v>
      </c>
      <c r="C24" s="426">
        <f>C25+C26+C29+C32</f>
        <v>912</v>
      </c>
      <c r="D24" s="426">
        <f>D25+D26+D29+D32</f>
        <v>1434</v>
      </c>
      <c r="E24" s="353">
        <f>ROUND(D24/C24*100,2)</f>
        <v>157.24</v>
      </c>
    </row>
    <row r="25" spans="1:5" ht="12.75">
      <c r="A25" s="414" t="s">
        <v>520</v>
      </c>
      <c r="B25" s="415">
        <v>64</v>
      </c>
      <c r="C25" s="416"/>
      <c r="D25" s="416">
        <v>168</v>
      </c>
      <c r="E25" s="437"/>
    </row>
    <row r="26" spans="1:5" ht="12.75" customHeight="1">
      <c r="A26" s="418" t="s">
        <v>521</v>
      </c>
      <c r="B26" s="415">
        <v>65</v>
      </c>
      <c r="C26" s="419"/>
      <c r="D26" s="419">
        <v>1266</v>
      </c>
      <c r="E26" s="420"/>
    </row>
    <row r="27" spans="1:5" ht="12.75" customHeight="1">
      <c r="A27" s="418"/>
      <c r="B27" s="415">
        <v>66</v>
      </c>
      <c r="C27" s="419"/>
      <c r="D27" s="419"/>
      <c r="E27" s="420"/>
    </row>
    <row r="28" spans="1:5" ht="12.75" customHeight="1">
      <c r="A28" s="418"/>
      <c r="B28" s="415">
        <v>67</v>
      </c>
      <c r="C28" s="419"/>
      <c r="D28" s="419"/>
      <c r="E28" s="420"/>
    </row>
    <row r="29" spans="1:5" ht="12.75">
      <c r="A29" s="418" t="s">
        <v>409</v>
      </c>
      <c r="B29" s="415">
        <v>68</v>
      </c>
      <c r="C29" s="419">
        <v>123</v>
      </c>
      <c r="D29" s="419"/>
      <c r="E29" s="420">
        <f>ROUND(D29/C29*100,2)</f>
        <v>0</v>
      </c>
    </row>
    <row r="30" spans="1:5" ht="12.75">
      <c r="A30" s="418" t="s">
        <v>410</v>
      </c>
      <c r="B30" s="415">
        <v>69</v>
      </c>
      <c r="C30" s="419">
        <v>123</v>
      </c>
      <c r="D30" s="419"/>
      <c r="E30" s="420"/>
    </row>
    <row r="31" spans="1:5" ht="12.75">
      <c r="A31" s="418" t="s">
        <v>411</v>
      </c>
      <c r="B31" s="415">
        <v>70</v>
      </c>
      <c r="C31" s="419"/>
      <c r="D31" s="419"/>
      <c r="E31" s="420"/>
    </row>
    <row r="32" spans="1:5" ht="12.75">
      <c r="A32" s="418" t="s">
        <v>412</v>
      </c>
      <c r="B32" s="415">
        <v>71</v>
      </c>
      <c r="C32" s="419">
        <v>789</v>
      </c>
      <c r="D32" s="419"/>
      <c r="E32" s="420">
        <f>ROUND(D32/C32*100,2)</f>
        <v>0</v>
      </c>
    </row>
    <row r="33" spans="1:5" ht="12.75">
      <c r="A33" s="438" t="s">
        <v>413</v>
      </c>
      <c r="B33" s="415">
        <v>72</v>
      </c>
      <c r="C33" s="419">
        <v>789</v>
      </c>
      <c r="D33" s="419"/>
      <c r="E33" s="420">
        <f>ROUND(D33/C33*100,2)</f>
        <v>0</v>
      </c>
    </row>
    <row r="34" spans="1:5" ht="12.75">
      <c r="A34" s="439" t="s">
        <v>414</v>
      </c>
      <c r="B34" s="415">
        <v>73</v>
      </c>
      <c r="C34" s="419"/>
      <c r="D34" s="419"/>
      <c r="E34" s="420" t="e">
        <f>ROUND(D34/C34*100,2)</f>
        <v>#DIV/0!</v>
      </c>
    </row>
    <row r="35" spans="1:5" ht="12.75">
      <c r="A35" s="439" t="s">
        <v>415</v>
      </c>
      <c r="B35" s="415">
        <v>74</v>
      </c>
      <c r="C35" s="419"/>
      <c r="D35" s="419"/>
      <c r="E35" s="420" t="e">
        <f>ROUND(D35/C35*100,2)</f>
        <v>#DIV/0!</v>
      </c>
    </row>
    <row r="36" spans="1:5" ht="12.75">
      <c r="A36" s="440" t="s">
        <v>416</v>
      </c>
      <c r="B36" s="415">
        <v>75</v>
      </c>
      <c r="C36" s="419"/>
      <c r="D36" s="419"/>
      <c r="E36" s="436"/>
    </row>
    <row r="37" spans="1:5" ht="12.75">
      <c r="A37" s="440" t="s">
        <v>480</v>
      </c>
      <c r="B37" s="415">
        <v>76</v>
      </c>
      <c r="C37" s="419"/>
      <c r="D37" s="419"/>
      <c r="E37" s="420"/>
    </row>
    <row r="38" spans="1:5" ht="13.5" thickBot="1">
      <c r="A38" s="441" t="s">
        <v>417</v>
      </c>
      <c r="B38" s="431">
        <v>77</v>
      </c>
      <c r="C38" s="423"/>
      <c r="D38" s="423"/>
      <c r="E38" s="442" t="e">
        <f>ROUND(D38/C38*100,2)</f>
        <v>#DIV/0!</v>
      </c>
    </row>
    <row r="39" spans="1:5" ht="12.75" customHeight="1" thickBot="1">
      <c r="A39" s="391" t="s">
        <v>509</v>
      </c>
      <c r="B39" s="425">
        <v>78</v>
      </c>
      <c r="C39" s="443"/>
      <c r="D39" s="443">
        <v>64</v>
      </c>
      <c r="E39" s="444" t="e">
        <f>ROUND(D39/C39*100,2)</f>
        <v>#DIV/0!</v>
      </c>
    </row>
    <row r="40" spans="1:5" ht="13.5" thickBot="1">
      <c r="A40" s="435" t="s">
        <v>418</v>
      </c>
      <c r="B40" s="425">
        <v>79</v>
      </c>
      <c r="C40" s="426">
        <f>C19+C24+C39</f>
        <v>912</v>
      </c>
      <c r="D40" s="426">
        <f>D19+D24+D39</f>
        <v>1498</v>
      </c>
      <c r="E40" s="353">
        <f>ROUND(D40/C40*100,2)</f>
        <v>164.25</v>
      </c>
    </row>
    <row r="41" spans="1:5" ht="17.25" customHeight="1" thickBot="1">
      <c r="A41" s="391" t="s">
        <v>419</v>
      </c>
      <c r="B41" s="425">
        <v>80</v>
      </c>
      <c r="C41" s="426">
        <f>C11+C18+C40</f>
        <v>436390</v>
      </c>
      <c r="D41" s="426">
        <f>D11+D18+D40</f>
        <v>626854</v>
      </c>
      <c r="E41" s="353">
        <f>ROUND(D41/C41*100,2)</f>
        <v>143.65</v>
      </c>
    </row>
  </sheetData>
  <sheetProtection/>
  <mergeCells count="5">
    <mergeCell ref="B5:B6"/>
    <mergeCell ref="A5:A6"/>
    <mergeCell ref="A1:E1"/>
    <mergeCell ref="A2:E2"/>
    <mergeCell ref="A3:E3"/>
  </mergeCells>
  <printOptions horizontalCentered="1"/>
  <pageMargins left="0.4330708661417323" right="0.35433070866141736" top="1.0236220472440944" bottom="0.8661417322834646" header="0.8267716535433072" footer="0.66929133858267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1">
      <selection activeCell="F20" sqref="F20"/>
    </sheetView>
  </sheetViews>
  <sheetFormatPr defaultColWidth="12.00390625" defaultRowHeight="12.75"/>
  <cols>
    <col min="1" max="1" width="49.625" style="446" customWidth="1"/>
    <col min="2" max="2" width="6.875" style="446" customWidth="1"/>
    <col min="3" max="3" width="17.125" style="447" customWidth="1"/>
    <col min="4" max="4" width="19.125" style="447" customWidth="1"/>
    <col min="5" max="16384" width="12.00390625" style="446" customWidth="1"/>
  </cols>
  <sheetData>
    <row r="1" ht="16.5" thickBot="1"/>
    <row r="2" spans="1:4" ht="43.5" customHeight="1" thickBot="1">
      <c r="A2" s="448" t="s">
        <v>91</v>
      </c>
      <c r="B2" s="449" t="s">
        <v>1</v>
      </c>
      <c r="C2" s="450" t="s">
        <v>420</v>
      </c>
      <c r="D2" s="451" t="s">
        <v>421</v>
      </c>
    </row>
    <row r="3" spans="1:4" ht="15.75" customHeight="1">
      <c r="A3" s="452" t="s">
        <v>422</v>
      </c>
      <c r="B3" s="453" t="s">
        <v>62</v>
      </c>
      <c r="C3" s="454"/>
      <c r="D3" s="455"/>
    </row>
    <row r="4" spans="1:4" ht="15.75" customHeight="1">
      <c r="A4" s="456" t="s">
        <v>423</v>
      </c>
      <c r="B4" s="457" t="s">
        <v>63</v>
      </c>
      <c r="C4" s="458"/>
      <c r="D4" s="459"/>
    </row>
    <row r="5" spans="1:4" ht="15.75" customHeight="1">
      <c r="A5" s="456" t="s">
        <v>424</v>
      </c>
      <c r="B5" s="457" t="s">
        <v>136</v>
      </c>
      <c r="C5" s="458"/>
      <c r="D5" s="459"/>
    </row>
    <row r="6" spans="1:4" ht="15.75" customHeight="1">
      <c r="A6" s="456" t="s">
        <v>425</v>
      </c>
      <c r="B6" s="457" t="s">
        <v>139</v>
      </c>
      <c r="C6" s="458"/>
      <c r="D6" s="459"/>
    </row>
    <row r="7" spans="1:4" ht="15.75" customHeight="1">
      <c r="A7" s="456" t="s">
        <v>426</v>
      </c>
      <c r="B7" s="457" t="s">
        <v>140</v>
      </c>
      <c r="C7" s="458"/>
      <c r="D7" s="459"/>
    </row>
    <row r="8" spans="1:4" ht="15.75" customHeight="1">
      <c r="A8" s="456" t="s">
        <v>427</v>
      </c>
      <c r="B8" s="457" t="s">
        <v>141</v>
      </c>
      <c r="C8" s="458" t="s">
        <v>479</v>
      </c>
      <c r="D8" s="459"/>
    </row>
    <row r="9" spans="1:4" ht="15.75" customHeight="1">
      <c r="A9" s="456" t="s">
        <v>428</v>
      </c>
      <c r="B9" s="457" t="s">
        <v>142</v>
      </c>
      <c r="C9" s="458"/>
      <c r="D9" s="459"/>
    </row>
    <row r="10" spans="1:4" ht="15.75" customHeight="1">
      <c r="A10" s="456" t="s">
        <v>429</v>
      </c>
      <c r="B10" s="457" t="s">
        <v>143</v>
      </c>
      <c r="C10" s="458">
        <v>1919</v>
      </c>
      <c r="D10" s="459"/>
    </row>
    <row r="11" spans="1:4" ht="15.75" customHeight="1">
      <c r="A11" s="460"/>
      <c r="B11" s="457" t="s">
        <v>430</v>
      </c>
      <c r="C11" s="458"/>
      <c r="D11" s="459"/>
    </row>
    <row r="12" spans="1:4" ht="15.75" customHeight="1">
      <c r="A12" s="460"/>
      <c r="B12" s="457" t="s">
        <v>431</v>
      </c>
      <c r="C12" s="458"/>
      <c r="D12" s="459"/>
    </row>
    <row r="13" spans="1:4" ht="15.75" customHeight="1">
      <c r="A13" s="460"/>
      <c r="B13" s="457" t="s">
        <v>432</v>
      </c>
      <c r="C13" s="458"/>
      <c r="D13" s="459"/>
    </row>
    <row r="14" spans="1:4" ht="15.75" customHeight="1">
      <c r="A14" s="460"/>
      <c r="B14" s="457" t="s">
        <v>433</v>
      </c>
      <c r="C14" s="458"/>
      <c r="D14" s="459"/>
    </row>
    <row r="15" spans="1:4" ht="15.75" customHeight="1">
      <c r="A15" s="460"/>
      <c r="B15" s="457" t="s">
        <v>434</v>
      </c>
      <c r="C15" s="458"/>
      <c r="D15" s="459"/>
    </row>
    <row r="16" spans="1:4" ht="15.75" customHeight="1">
      <c r="A16" s="460"/>
      <c r="B16" s="457" t="s">
        <v>435</v>
      </c>
      <c r="C16" s="458"/>
      <c r="D16" s="459"/>
    </row>
    <row r="17" spans="1:4" ht="15.75" customHeight="1">
      <c r="A17" s="460"/>
      <c r="B17" s="457" t="s">
        <v>436</v>
      </c>
      <c r="C17" s="458"/>
      <c r="D17" s="459"/>
    </row>
    <row r="18" spans="1:4" ht="15.75" customHeight="1">
      <c r="A18" s="460"/>
      <c r="B18" s="457" t="s">
        <v>437</v>
      </c>
      <c r="C18" s="458"/>
      <c r="D18" s="459"/>
    </row>
    <row r="19" spans="1:4" ht="15.75" customHeight="1">
      <c r="A19" s="460"/>
      <c r="B19" s="457" t="s">
        <v>438</v>
      </c>
      <c r="C19" s="458"/>
      <c r="D19" s="459"/>
    </row>
    <row r="20" spans="1:4" ht="15.75" customHeight="1">
      <c r="A20" s="460"/>
      <c r="B20" s="457" t="s">
        <v>439</v>
      </c>
      <c r="C20" s="458"/>
      <c r="D20" s="459"/>
    </row>
    <row r="21" spans="1:4" ht="15.75" customHeight="1">
      <c r="A21" s="460"/>
      <c r="B21" s="457" t="s">
        <v>440</v>
      </c>
      <c r="C21" s="458"/>
      <c r="D21" s="459"/>
    </row>
    <row r="22" spans="1:4" ht="15.75" customHeight="1">
      <c r="A22" s="460"/>
      <c r="B22" s="457" t="s">
        <v>441</v>
      </c>
      <c r="C22" s="458"/>
      <c r="D22" s="459"/>
    </row>
    <row r="23" spans="1:4" ht="15.75" customHeight="1">
      <c r="A23" s="460"/>
      <c r="B23" s="457" t="s">
        <v>442</v>
      </c>
      <c r="C23" s="458"/>
      <c r="D23" s="459"/>
    </row>
    <row r="24" spans="1:4" ht="15.75" customHeight="1">
      <c r="A24" s="460"/>
      <c r="B24" s="457" t="s">
        <v>443</v>
      </c>
      <c r="C24" s="458"/>
      <c r="D24" s="459"/>
    </row>
    <row r="25" spans="1:4" ht="15.75" customHeight="1">
      <c r="A25" s="460"/>
      <c r="B25" s="457" t="s">
        <v>444</v>
      </c>
      <c r="C25" s="458"/>
      <c r="D25" s="459"/>
    </row>
    <row r="26" spans="1:4" ht="15.75" customHeight="1">
      <c r="A26" s="460"/>
      <c r="B26" s="457" t="s">
        <v>445</v>
      </c>
      <c r="C26" s="458"/>
      <c r="D26" s="459"/>
    </row>
    <row r="27" spans="1:4" ht="15.75" customHeight="1">
      <c r="A27" s="460"/>
      <c r="B27" s="457" t="s">
        <v>446</v>
      </c>
      <c r="C27" s="458"/>
      <c r="D27" s="459"/>
    </row>
    <row r="28" spans="1:4" ht="15.75" customHeight="1">
      <c r="A28" s="460"/>
      <c r="B28" s="457" t="s">
        <v>447</v>
      </c>
      <c r="C28" s="458"/>
      <c r="D28" s="459"/>
    </row>
    <row r="29" spans="1:4" ht="15.75" customHeight="1">
      <c r="A29" s="460"/>
      <c r="B29" s="457" t="s">
        <v>448</v>
      </c>
      <c r="C29" s="458"/>
      <c r="D29" s="459"/>
    </row>
    <row r="30" spans="1:4" ht="15.75" customHeight="1">
      <c r="A30" s="460"/>
      <c r="B30" s="457" t="s">
        <v>449</v>
      </c>
      <c r="C30" s="458"/>
      <c r="D30" s="459"/>
    </row>
    <row r="31" spans="1:4" ht="15.75" customHeight="1">
      <c r="A31" s="460"/>
      <c r="B31" s="457" t="s">
        <v>450</v>
      </c>
      <c r="C31" s="458"/>
      <c r="D31" s="459"/>
    </row>
    <row r="32" spans="1:4" ht="15.75" customHeight="1">
      <c r="A32" s="460"/>
      <c r="B32" s="457" t="s">
        <v>451</v>
      </c>
      <c r="C32" s="458"/>
      <c r="D32" s="459"/>
    </row>
    <row r="33" spans="1:4" ht="15.75" customHeight="1">
      <c r="A33" s="460"/>
      <c r="B33" s="457" t="s">
        <v>452</v>
      </c>
      <c r="C33" s="458"/>
      <c r="D33" s="459"/>
    </row>
    <row r="34" spans="1:4" ht="15.75" customHeight="1">
      <c r="A34" s="460"/>
      <c r="B34" s="457" t="s">
        <v>453</v>
      </c>
      <c r="C34" s="458"/>
      <c r="D34" s="459"/>
    </row>
    <row r="35" spans="1:4" ht="15.75" customHeight="1" thickBot="1">
      <c r="A35" s="461"/>
      <c r="B35" s="462" t="s">
        <v>454</v>
      </c>
      <c r="C35" s="463"/>
      <c r="D35" s="464"/>
    </row>
    <row r="36" spans="1:4" ht="15.75" customHeight="1" thickBot="1">
      <c r="A36" s="568" t="s">
        <v>82</v>
      </c>
      <c r="B36" s="569"/>
      <c r="C36" s="465"/>
      <c r="D36" s="466">
        <f>SUM(D3:D28)</f>
        <v>0</v>
      </c>
    </row>
    <row r="38" spans="1:4" ht="15.75">
      <c r="A38" s="467"/>
      <c r="B38" s="468"/>
      <c r="C38" s="567"/>
      <c r="D38" s="567"/>
    </row>
    <row r="39" spans="1:4" ht="15.75">
      <c r="A39" s="467"/>
      <c r="B39" s="468"/>
      <c r="C39" s="469"/>
      <c r="D39" s="469"/>
    </row>
    <row r="40" spans="1:4" ht="15.75">
      <c r="A40" s="468"/>
      <c r="B40" s="468"/>
      <c r="C40" s="567"/>
      <c r="D40" s="567"/>
    </row>
    <row r="41" spans="1:2" ht="15.75">
      <c r="A41" s="470"/>
      <c r="B41" s="470"/>
    </row>
    <row r="42" spans="1:3" ht="15.75">
      <c r="A42" s="470"/>
      <c r="B42" s="470"/>
      <c r="C42" s="471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1.86" bottom="0.984251968503937" header="0.76" footer="0.5118110236220472"/>
  <pageSetup horizontalDpi="600" verticalDpi="600" orientation="portrait" paperSize="9" r:id="rId1"/>
  <headerFooter alignWithMargins="0">
    <oddHeader>&amp;C&amp;"Times New Roman,Félkövér"
VAGYONKIMUTATÁS
az érték nélkül nyilvántartott  eszközökről
2014. december 31.&amp;R&amp;"Times New Roman,Félkövér"14. sz.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D42"/>
  <sheetViews>
    <sheetView zoomScale="120" zoomScaleNormal="120" zoomScalePageLayoutView="0" workbookViewId="0" topLeftCell="A1">
      <selection activeCell="D5" sqref="D5"/>
    </sheetView>
  </sheetViews>
  <sheetFormatPr defaultColWidth="12.00390625" defaultRowHeight="12.75"/>
  <cols>
    <col min="1" max="1" width="51.50390625" style="446" customWidth="1"/>
    <col min="2" max="2" width="6.875" style="446" customWidth="1"/>
    <col min="3" max="3" width="17.125" style="446" customWidth="1"/>
    <col min="4" max="4" width="19.125" style="447" customWidth="1"/>
    <col min="5" max="16384" width="12.00390625" style="446" customWidth="1"/>
  </cols>
  <sheetData>
    <row r="1" ht="16.5" thickBot="1"/>
    <row r="2" spans="1:4" ht="43.5" customHeight="1">
      <c r="A2" s="472" t="s">
        <v>455</v>
      </c>
      <c r="B2" s="473" t="s">
        <v>1</v>
      </c>
      <c r="C2" s="474" t="s">
        <v>420</v>
      </c>
      <c r="D2" s="475" t="s">
        <v>421</v>
      </c>
    </row>
    <row r="3" spans="1:4" ht="15.75" customHeight="1">
      <c r="A3" s="456" t="s">
        <v>456</v>
      </c>
      <c r="B3" s="457" t="s">
        <v>62</v>
      </c>
      <c r="C3" s="476"/>
      <c r="D3" s="459"/>
    </row>
    <row r="4" spans="1:4" ht="15.75" customHeight="1">
      <c r="A4" s="456" t="s">
        <v>457</v>
      </c>
      <c r="B4" s="457" t="s">
        <v>63</v>
      </c>
      <c r="C4" s="476"/>
      <c r="D4" s="459"/>
    </row>
    <row r="5" spans="1:4" ht="15.75" customHeight="1">
      <c r="A5" s="456" t="s">
        <v>458</v>
      </c>
      <c r="B5" s="457" t="s">
        <v>136</v>
      </c>
      <c r="C5" s="476"/>
      <c r="D5" s="459"/>
    </row>
    <row r="6" spans="1:4" ht="15.75" customHeight="1">
      <c r="A6" s="456" t="s">
        <v>459</v>
      </c>
      <c r="B6" s="457" t="s">
        <v>139</v>
      </c>
      <c r="C6" s="476"/>
      <c r="D6" s="459"/>
    </row>
    <row r="7" spans="1:4" ht="15.75" customHeight="1">
      <c r="A7" s="477" t="s">
        <v>460</v>
      </c>
      <c r="B7" s="457" t="s">
        <v>140</v>
      </c>
      <c r="C7" s="476"/>
      <c r="D7" s="459"/>
    </row>
    <row r="8" spans="1:4" ht="15.75" customHeight="1">
      <c r="A8" s="477"/>
      <c r="B8" s="457" t="s">
        <v>141</v>
      </c>
      <c r="C8" s="476"/>
      <c r="D8" s="459"/>
    </row>
    <row r="9" spans="1:4" ht="15.75" customHeight="1">
      <c r="A9" s="477"/>
      <c r="B9" s="457" t="s">
        <v>142</v>
      </c>
      <c r="C9" s="476"/>
      <c r="D9" s="459"/>
    </row>
    <row r="10" spans="1:4" ht="15.75" customHeight="1">
      <c r="A10" s="477"/>
      <c r="B10" s="457" t="s">
        <v>143</v>
      </c>
      <c r="C10" s="476"/>
      <c r="D10" s="459"/>
    </row>
    <row r="11" spans="1:4" ht="15.75" customHeight="1">
      <c r="A11" s="477"/>
      <c r="B11" s="457" t="s">
        <v>430</v>
      </c>
      <c r="C11" s="476"/>
      <c r="D11" s="459"/>
    </row>
    <row r="12" spans="1:4" ht="15.75" customHeight="1">
      <c r="A12" s="477"/>
      <c r="B12" s="457" t="s">
        <v>431</v>
      </c>
      <c r="C12" s="476"/>
      <c r="D12" s="459"/>
    </row>
    <row r="13" spans="1:4" ht="15.75" customHeight="1">
      <c r="A13" s="477"/>
      <c r="B13" s="457" t="s">
        <v>432</v>
      </c>
      <c r="C13" s="476"/>
      <c r="D13" s="459"/>
    </row>
    <row r="14" spans="1:4" ht="15.75" customHeight="1">
      <c r="A14" s="477"/>
      <c r="B14" s="457" t="s">
        <v>433</v>
      </c>
      <c r="C14" s="476"/>
      <c r="D14" s="459"/>
    </row>
    <row r="15" spans="1:4" ht="15.75" customHeight="1">
      <c r="A15" s="477"/>
      <c r="B15" s="457" t="s">
        <v>434</v>
      </c>
      <c r="C15" s="476"/>
      <c r="D15" s="459"/>
    </row>
    <row r="16" spans="1:4" ht="15.75" customHeight="1">
      <c r="A16" s="477"/>
      <c r="B16" s="457" t="s">
        <v>435</v>
      </c>
      <c r="C16" s="476"/>
      <c r="D16" s="459"/>
    </row>
    <row r="17" spans="1:4" ht="15.75" customHeight="1">
      <c r="A17" s="477"/>
      <c r="B17" s="457" t="s">
        <v>436</v>
      </c>
      <c r="C17" s="476"/>
      <c r="D17" s="459"/>
    </row>
    <row r="18" spans="1:4" ht="15.75" customHeight="1">
      <c r="A18" s="477"/>
      <c r="B18" s="457" t="s">
        <v>437</v>
      </c>
      <c r="C18" s="476"/>
      <c r="D18" s="459"/>
    </row>
    <row r="19" spans="1:4" ht="15.75" customHeight="1">
      <c r="A19" s="477"/>
      <c r="B19" s="457" t="s">
        <v>438</v>
      </c>
      <c r="C19" s="476"/>
      <c r="D19" s="459"/>
    </row>
    <row r="20" spans="1:4" ht="15.75" customHeight="1">
      <c r="A20" s="477"/>
      <c r="B20" s="457" t="s">
        <v>439</v>
      </c>
      <c r="C20" s="476"/>
      <c r="D20" s="459"/>
    </row>
    <row r="21" spans="1:4" ht="15.75" customHeight="1">
      <c r="A21" s="477"/>
      <c r="B21" s="457" t="s">
        <v>440</v>
      </c>
      <c r="C21" s="476"/>
      <c r="D21" s="459"/>
    </row>
    <row r="22" spans="1:4" ht="15.75" customHeight="1">
      <c r="A22" s="477"/>
      <c r="B22" s="457" t="s">
        <v>441</v>
      </c>
      <c r="C22" s="476"/>
      <c r="D22" s="459"/>
    </row>
    <row r="23" spans="1:4" ht="15.75" customHeight="1">
      <c r="A23" s="477"/>
      <c r="B23" s="457" t="s">
        <v>442</v>
      </c>
      <c r="C23" s="476"/>
      <c r="D23" s="459"/>
    </row>
    <row r="24" spans="1:4" ht="15.75" customHeight="1">
      <c r="A24" s="477"/>
      <c r="B24" s="457" t="s">
        <v>443</v>
      </c>
      <c r="C24" s="476"/>
      <c r="D24" s="459"/>
    </row>
    <row r="25" spans="1:4" ht="15.75" customHeight="1">
      <c r="A25" s="477"/>
      <c r="B25" s="457" t="s">
        <v>444</v>
      </c>
      <c r="C25" s="476"/>
      <c r="D25" s="459"/>
    </row>
    <row r="26" spans="1:4" ht="15.75" customHeight="1">
      <c r="A26" s="477"/>
      <c r="B26" s="457" t="s">
        <v>445</v>
      </c>
      <c r="C26" s="476"/>
      <c r="D26" s="459"/>
    </row>
    <row r="27" spans="1:4" ht="15.75" customHeight="1">
      <c r="A27" s="477"/>
      <c r="B27" s="457" t="s">
        <v>446</v>
      </c>
      <c r="C27" s="476"/>
      <c r="D27" s="459"/>
    </row>
    <row r="28" spans="1:4" ht="15.75" customHeight="1">
      <c r="A28" s="477"/>
      <c r="B28" s="457" t="s">
        <v>447</v>
      </c>
      <c r="C28" s="476"/>
      <c r="D28" s="459"/>
    </row>
    <row r="29" spans="1:4" ht="15.75" customHeight="1">
      <c r="A29" s="477"/>
      <c r="B29" s="457" t="s">
        <v>448</v>
      </c>
      <c r="C29" s="476"/>
      <c r="D29" s="459"/>
    </row>
    <row r="30" spans="1:4" ht="15.75" customHeight="1">
      <c r="A30" s="477"/>
      <c r="B30" s="457" t="s">
        <v>449</v>
      </c>
      <c r="C30" s="476"/>
      <c r="D30" s="459"/>
    </row>
    <row r="31" spans="1:4" ht="15.75" customHeight="1">
      <c r="A31" s="477"/>
      <c r="B31" s="457" t="s">
        <v>450</v>
      </c>
      <c r="C31" s="476"/>
      <c r="D31" s="459"/>
    </row>
    <row r="32" spans="1:4" ht="15.75" customHeight="1">
      <c r="A32" s="477"/>
      <c r="B32" s="457" t="s">
        <v>451</v>
      </c>
      <c r="C32" s="476"/>
      <c r="D32" s="459"/>
    </row>
    <row r="33" spans="1:4" ht="15.75" customHeight="1">
      <c r="A33" s="477"/>
      <c r="B33" s="457" t="s">
        <v>452</v>
      </c>
      <c r="C33" s="476"/>
      <c r="D33" s="459"/>
    </row>
    <row r="34" spans="1:4" ht="15.75" customHeight="1">
      <c r="A34" s="477"/>
      <c r="B34" s="457" t="s">
        <v>453</v>
      </c>
      <c r="C34" s="476"/>
      <c r="D34" s="459"/>
    </row>
    <row r="35" spans="1:4" ht="15.75" customHeight="1" thickBot="1">
      <c r="A35" s="478"/>
      <c r="B35" s="462" t="s">
        <v>454</v>
      </c>
      <c r="C35" s="479"/>
      <c r="D35" s="464"/>
    </row>
    <row r="36" spans="1:4" ht="15.75" customHeight="1" thickBot="1">
      <c r="A36" s="570" t="s">
        <v>82</v>
      </c>
      <c r="B36" s="571"/>
      <c r="C36" s="480"/>
      <c r="D36" s="466">
        <f>SUM(D3:D35)</f>
        <v>0</v>
      </c>
    </row>
    <row r="38" spans="1:4" ht="15.75">
      <c r="A38" s="467"/>
      <c r="B38" s="468"/>
      <c r="C38" s="567"/>
      <c r="D38" s="567"/>
    </row>
    <row r="39" spans="1:4" ht="15.75">
      <c r="A39" s="467"/>
      <c r="B39" s="468"/>
      <c r="C39" s="469"/>
      <c r="D39" s="469"/>
    </row>
    <row r="40" spans="1:4" ht="15.75">
      <c r="A40" s="468"/>
      <c r="B40" s="468"/>
      <c r="C40" s="567"/>
      <c r="D40" s="567"/>
    </row>
    <row r="41" spans="1:2" ht="15.75">
      <c r="A41" s="470"/>
      <c r="B41" s="470"/>
    </row>
    <row r="42" spans="1:3" ht="15.75">
      <c r="A42" s="470"/>
      <c r="B42" s="470"/>
      <c r="C42" s="470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2.05" bottom="0.984251968503937" header="0.93" footer="0.5118110236220472"/>
  <pageSetup horizontalDpi="600" verticalDpi="600" orientation="portrait" paperSize="9" r:id="rId1"/>
  <headerFooter alignWithMargins="0">
    <oddHeader>&amp;C&amp;"Times New Roman,Félkövér"
VAGYONKIMUTATÁS
a mérlegben nem szereplő kötelezettségekről
2014. december 31.&amp;R15. sz.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481" customWidth="1"/>
    <col min="2" max="2" width="43.50390625" style="3" customWidth="1"/>
    <col min="3" max="3" width="14.875" style="3" customWidth="1"/>
    <col min="4" max="4" width="16.125" style="3" customWidth="1"/>
    <col min="5" max="16384" width="9.375" style="3" customWidth="1"/>
  </cols>
  <sheetData>
    <row r="1" ht="14.25" thickBot="1">
      <c r="D1" s="482" t="s">
        <v>461</v>
      </c>
    </row>
    <row r="2" spans="1:4" s="486" customFormat="1" ht="37.5" customHeight="1" thickBot="1">
      <c r="A2" s="483" t="s">
        <v>130</v>
      </c>
      <c r="B2" s="484" t="s">
        <v>73</v>
      </c>
      <c r="C2" s="484" t="s">
        <v>462</v>
      </c>
      <c r="D2" s="485" t="s">
        <v>463</v>
      </c>
    </row>
    <row r="3" spans="1:4" s="487" customFormat="1" ht="15" customHeight="1" thickBot="1">
      <c r="A3" s="483">
        <v>1</v>
      </c>
      <c r="B3" s="484">
        <v>2</v>
      </c>
      <c r="C3" s="484">
        <v>3</v>
      </c>
      <c r="D3" s="485">
        <v>4</v>
      </c>
    </row>
    <row r="4" spans="1:4" ht="15" customHeight="1">
      <c r="A4" s="488" t="s">
        <v>62</v>
      </c>
      <c r="B4" s="489" t="s">
        <v>257</v>
      </c>
      <c r="C4" s="490">
        <v>10617</v>
      </c>
      <c r="D4" s="491">
        <v>3027</v>
      </c>
    </row>
    <row r="5" spans="1:4" ht="15" customHeight="1">
      <c r="A5" s="492" t="s">
        <v>63</v>
      </c>
      <c r="B5" s="493" t="s">
        <v>488</v>
      </c>
      <c r="C5" s="494"/>
      <c r="D5" s="495">
        <v>10</v>
      </c>
    </row>
    <row r="6" spans="1:4" ht="15" customHeight="1">
      <c r="A6" s="492" t="s">
        <v>136</v>
      </c>
      <c r="B6" s="493" t="s">
        <v>258</v>
      </c>
      <c r="C6" s="494">
        <v>336</v>
      </c>
      <c r="D6" s="495">
        <v>467</v>
      </c>
    </row>
    <row r="7" spans="1:4" ht="15" customHeight="1">
      <c r="A7" s="492" t="s">
        <v>139</v>
      </c>
      <c r="B7" s="493" t="s">
        <v>478</v>
      </c>
      <c r="C7" s="494"/>
      <c r="D7" s="495">
        <v>200</v>
      </c>
    </row>
    <row r="8" spans="1:4" ht="15" customHeight="1">
      <c r="A8" s="492" t="s">
        <v>140</v>
      </c>
      <c r="B8" s="493" t="s">
        <v>489</v>
      </c>
      <c r="C8" s="494">
        <v>120</v>
      </c>
      <c r="D8" s="495"/>
    </row>
    <row r="9" spans="1:4" ht="15" customHeight="1">
      <c r="A9" s="492" t="s">
        <v>142</v>
      </c>
      <c r="B9" s="493"/>
      <c r="C9" s="494"/>
      <c r="D9" s="495"/>
    </row>
    <row r="10" spans="1:4" ht="15" customHeight="1">
      <c r="A10" s="492" t="s">
        <v>143</v>
      </c>
      <c r="B10" s="493"/>
      <c r="C10" s="494"/>
      <c r="D10" s="495"/>
    </row>
    <row r="11" spans="1:4" ht="15" customHeight="1">
      <c r="A11" s="492" t="s">
        <v>430</v>
      </c>
      <c r="B11" s="493"/>
      <c r="C11" s="494"/>
      <c r="D11" s="495"/>
    </row>
    <row r="12" spans="1:4" ht="15" customHeight="1">
      <c r="A12" s="492" t="s">
        <v>431</v>
      </c>
      <c r="B12" s="493"/>
      <c r="C12" s="494"/>
      <c r="D12" s="495"/>
    </row>
    <row r="13" spans="1:4" ht="15" customHeight="1">
      <c r="A13" s="492" t="s">
        <v>432</v>
      </c>
      <c r="B13" s="493"/>
      <c r="C13" s="494"/>
      <c r="D13" s="495"/>
    </row>
    <row r="14" spans="1:4" ht="15" customHeight="1">
      <c r="A14" s="492" t="s">
        <v>433</v>
      </c>
      <c r="B14" s="493"/>
      <c r="C14" s="494"/>
      <c r="D14" s="495"/>
    </row>
    <row r="15" spans="1:4" ht="15" customHeight="1">
      <c r="A15" s="492" t="s">
        <v>434</v>
      </c>
      <c r="B15" s="493"/>
      <c r="C15" s="494"/>
      <c r="D15" s="495"/>
    </row>
    <row r="16" spans="1:4" ht="15" customHeight="1">
      <c r="A16" s="492" t="s">
        <v>435</v>
      </c>
      <c r="B16" s="493"/>
      <c r="C16" s="494"/>
      <c r="D16" s="495"/>
    </row>
    <row r="17" spans="1:4" ht="15" customHeight="1">
      <c r="A17" s="492" t="s">
        <v>436</v>
      </c>
      <c r="B17" s="493"/>
      <c r="C17" s="494"/>
      <c r="D17" s="495"/>
    </row>
    <row r="18" spans="1:4" ht="15" customHeight="1">
      <c r="A18" s="492" t="s">
        <v>437</v>
      </c>
      <c r="B18" s="493"/>
      <c r="C18" s="494"/>
      <c r="D18" s="495"/>
    </row>
    <row r="19" spans="1:4" ht="15" customHeight="1">
      <c r="A19" s="492" t="s">
        <v>438</v>
      </c>
      <c r="B19" s="493"/>
      <c r="C19" s="494"/>
      <c r="D19" s="495"/>
    </row>
    <row r="20" spans="1:4" ht="15" customHeight="1">
      <c r="A20" s="492" t="s">
        <v>439</v>
      </c>
      <c r="B20" s="493"/>
      <c r="C20" s="494"/>
      <c r="D20" s="495"/>
    </row>
    <row r="21" spans="1:4" ht="15" customHeight="1">
      <c r="A21" s="492" t="s">
        <v>440</v>
      </c>
      <c r="B21" s="493"/>
      <c r="C21" s="494"/>
      <c r="D21" s="495"/>
    </row>
    <row r="22" spans="1:4" ht="15" customHeight="1">
      <c r="A22" s="492" t="s">
        <v>441</v>
      </c>
      <c r="B22" s="493"/>
      <c r="C22" s="494"/>
      <c r="D22" s="495"/>
    </row>
    <row r="23" spans="1:4" ht="15" customHeight="1">
      <c r="A23" s="492" t="s">
        <v>442</v>
      </c>
      <c r="B23" s="493"/>
      <c r="C23" s="494"/>
      <c r="D23" s="495"/>
    </row>
    <row r="24" spans="1:4" ht="15" customHeight="1" thickBot="1">
      <c r="A24" s="492" t="s">
        <v>443</v>
      </c>
      <c r="B24" s="493"/>
      <c r="C24" s="494"/>
      <c r="D24" s="495"/>
    </row>
    <row r="25" spans="1:4" ht="15" customHeight="1" thickBot="1">
      <c r="A25" s="496" t="s">
        <v>444</v>
      </c>
      <c r="B25" s="497" t="s">
        <v>82</v>
      </c>
      <c r="C25" s="498">
        <f>SUM(C4:C24)</f>
        <v>11073</v>
      </c>
      <c r="D25" s="499">
        <f>SUM(D4:D24)</f>
        <v>3704</v>
      </c>
    </row>
    <row r="33" ht="12.75">
      <c r="B33" s="481"/>
    </row>
  </sheetData>
  <sheetProtection sheet="1" objects="1" scenarios="1"/>
  <printOptions horizontalCentered="1"/>
  <pageMargins left="1.1811023622047245" right="0.85" top="1.95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Az önkormányzat által adott közvetett támogatások
(kedvezmények)
&amp;R&amp;"Times New Roman CE,Félkövér dőlt"&amp;12 16. sz.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7.50390625" style="524" bestFit="1" customWidth="1"/>
    <col min="2" max="2" width="20.625" style="516" customWidth="1"/>
    <col min="3" max="3" width="24.50390625" style="516" customWidth="1"/>
    <col min="4" max="4" width="19.00390625" style="516" customWidth="1"/>
    <col min="5" max="16384" width="9.375" style="516" customWidth="1"/>
  </cols>
  <sheetData>
    <row r="4" spans="1:3" s="508" customFormat="1" ht="24" customHeight="1" thickBot="1">
      <c r="A4" s="507"/>
      <c r="B4" s="572" t="s">
        <v>465</v>
      </c>
      <c r="C4" s="572"/>
    </row>
    <row r="5" spans="1:3" s="512" customFormat="1" ht="22.5" customHeight="1" thickBot="1">
      <c r="A5" s="509" t="s">
        <v>466</v>
      </c>
      <c r="B5" s="510" t="s">
        <v>467</v>
      </c>
      <c r="C5" s="511" t="s">
        <v>468</v>
      </c>
    </row>
    <row r="6" spans="1:3" ht="34.5" customHeight="1">
      <c r="A6" s="513" t="s">
        <v>505</v>
      </c>
      <c r="B6" s="514">
        <v>689</v>
      </c>
      <c r="C6" s="515">
        <v>107</v>
      </c>
    </row>
    <row r="7" spans="1:3" ht="30" customHeight="1">
      <c r="A7" s="517"/>
      <c r="B7" s="518"/>
      <c r="C7" s="519"/>
    </row>
    <row r="8" spans="1:3" ht="26.25" customHeight="1">
      <c r="A8" s="520"/>
      <c r="B8" s="518"/>
      <c r="C8" s="519"/>
    </row>
    <row r="9" spans="1:3" ht="26.25" customHeight="1">
      <c r="A9" s="520"/>
      <c r="B9" s="518"/>
      <c r="C9" s="519"/>
    </row>
    <row r="10" spans="1:3" ht="31.5" customHeight="1">
      <c r="A10" s="520"/>
      <c r="B10" s="518"/>
      <c r="C10" s="519"/>
    </row>
    <row r="11" spans="1:3" ht="18" customHeight="1" thickBot="1">
      <c r="A11" s="517"/>
      <c r="B11" s="518"/>
      <c r="C11" s="519"/>
    </row>
    <row r="12" spans="1:3" ht="25.5" customHeight="1" thickBot="1">
      <c r="A12" s="521" t="s">
        <v>469</v>
      </c>
      <c r="B12" s="522">
        <f>SUM(B6:B11)</f>
        <v>689</v>
      </c>
      <c r="C12" s="523">
        <f>SUM(C6:C11)</f>
        <v>107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Fácánkert  Község Önkormányzatának EU-s eszközök támogatásával megvalósuló projektjei
&amp;R&amp;"Times New Roman CE,Félkövér dőlt"&amp;11 17.számú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="117" zoomScaleNormal="117" zoomScalePageLayoutView="0" workbookViewId="0" topLeftCell="A1">
      <selection activeCell="A11" sqref="A11"/>
    </sheetView>
  </sheetViews>
  <sheetFormatPr defaultColWidth="9.00390625" defaultRowHeight="12.75"/>
  <cols>
    <col min="1" max="1" width="72.50390625" style="3" customWidth="1"/>
    <col min="2" max="2" width="4.875" style="7" customWidth="1"/>
    <col min="3" max="4" width="15.875" style="1" customWidth="1"/>
    <col min="5" max="5" width="10.875" style="14" customWidth="1"/>
    <col min="6" max="16384" width="9.375" style="1" customWidth="1"/>
  </cols>
  <sheetData>
    <row r="1" spans="4:5" ht="14.25" thickBot="1">
      <c r="D1" s="538" t="s">
        <v>56</v>
      </c>
      <c r="E1" s="538"/>
    </row>
    <row r="2" spans="1:5" s="8" customFormat="1" ht="31.5" customHeight="1">
      <c r="A2" s="534" t="s">
        <v>12</v>
      </c>
      <c r="B2" s="536" t="s">
        <v>1</v>
      </c>
      <c r="C2" s="50" t="s">
        <v>71</v>
      </c>
      <c r="D2" s="51" t="s">
        <v>3</v>
      </c>
      <c r="E2" s="51" t="s">
        <v>4</v>
      </c>
    </row>
    <row r="3" spans="1:5" s="8" customFormat="1" ht="13.5" customHeight="1" thickBot="1">
      <c r="A3" s="535"/>
      <c r="B3" s="537"/>
      <c r="C3" s="52" t="s">
        <v>5</v>
      </c>
      <c r="D3" s="53"/>
      <c r="E3" s="54" t="s">
        <v>6</v>
      </c>
    </row>
    <row r="4" spans="1:5" s="9" customFormat="1" ht="13.5" thickBot="1">
      <c r="A4" s="230" t="s">
        <v>7</v>
      </c>
      <c r="B4" s="231" t="s">
        <v>8</v>
      </c>
      <c r="C4" s="231" t="s">
        <v>9</v>
      </c>
      <c r="D4" s="232" t="s">
        <v>10</v>
      </c>
      <c r="E4" s="232" t="s">
        <v>11</v>
      </c>
    </row>
    <row r="5" spans="1:5" ht="12.75" customHeight="1">
      <c r="A5" s="40" t="s">
        <v>511</v>
      </c>
      <c r="B5" s="4">
        <v>61</v>
      </c>
      <c r="C5" s="97">
        <v>542075</v>
      </c>
      <c r="D5" s="98">
        <v>542075</v>
      </c>
      <c r="E5" s="58">
        <f aca="true" t="shared" si="0" ref="E5:E60">IF(C5&lt;&gt;0,ROUND(D5*100/C5,2),"-    ")</f>
        <v>100</v>
      </c>
    </row>
    <row r="6" spans="1:5" ht="12.75">
      <c r="A6" s="42" t="s">
        <v>506</v>
      </c>
      <c r="B6" s="5">
        <v>62</v>
      </c>
      <c r="C6" s="99">
        <v>-106597</v>
      </c>
      <c r="D6" s="100">
        <v>-106597</v>
      </c>
      <c r="E6" s="59">
        <f t="shared" si="0"/>
        <v>100</v>
      </c>
    </row>
    <row r="7" spans="1:5" ht="13.5" thickBot="1">
      <c r="A7" s="233" t="s">
        <v>507</v>
      </c>
      <c r="B7" s="234">
        <v>63</v>
      </c>
      <c r="C7" s="99"/>
      <c r="D7" s="100">
        <v>189878</v>
      </c>
      <c r="E7" s="59" t="str">
        <f t="shared" si="0"/>
        <v>-    </v>
      </c>
    </row>
    <row r="8" spans="1:5" ht="12.75" customHeight="1" thickBot="1">
      <c r="A8" s="236" t="s">
        <v>207</v>
      </c>
      <c r="B8" s="227">
        <v>64</v>
      </c>
      <c r="C8" s="103">
        <f>SUM(C5:C7)</f>
        <v>435478</v>
      </c>
      <c r="D8" s="166">
        <f>SUM(D5:D7)</f>
        <v>625356</v>
      </c>
      <c r="E8" s="60">
        <f t="shared" si="0"/>
        <v>143.6</v>
      </c>
    </row>
    <row r="9" spans="1:5" ht="14.25" customHeight="1">
      <c r="A9" s="44" t="s">
        <v>209</v>
      </c>
      <c r="B9" s="235">
        <v>65</v>
      </c>
      <c r="C9" s="228"/>
      <c r="D9" s="228"/>
      <c r="E9" s="61" t="str">
        <f t="shared" si="0"/>
        <v>-    </v>
      </c>
    </row>
    <row r="10" spans="1:5" ht="14.25" customHeight="1">
      <c r="A10" s="42" t="s">
        <v>208</v>
      </c>
      <c r="B10" s="10">
        <v>66</v>
      </c>
      <c r="C10" s="104"/>
      <c r="D10" s="104"/>
      <c r="E10" s="61" t="str">
        <f>IF(C10&lt;&gt;0,ROUND(D10*100/C10,2),"-    ")</f>
        <v>-    </v>
      </c>
    </row>
    <row r="11" spans="1:5" ht="14.25" customHeight="1">
      <c r="A11" s="42" t="s">
        <v>217</v>
      </c>
      <c r="B11" s="10">
        <v>67</v>
      </c>
      <c r="C11" s="104"/>
      <c r="D11" s="104"/>
      <c r="E11" s="61" t="str">
        <f>IF(C11&lt;&gt;0,ROUND(D11*100/C11,2),"-    ")</f>
        <v>-    </v>
      </c>
    </row>
    <row r="12" spans="1:5" ht="12.75">
      <c r="A12" s="46" t="s">
        <v>210</v>
      </c>
      <c r="B12" s="10">
        <v>68</v>
      </c>
      <c r="C12" s="92"/>
      <c r="D12" s="105"/>
      <c r="E12" s="62" t="str">
        <f t="shared" si="0"/>
        <v>-    </v>
      </c>
    </row>
    <row r="13" spans="1:5" ht="12.75">
      <c r="A13" s="46" t="s">
        <v>211</v>
      </c>
      <c r="B13" s="10">
        <v>69</v>
      </c>
      <c r="C13" s="92"/>
      <c r="D13" s="105"/>
      <c r="E13" s="62" t="str">
        <f t="shared" si="0"/>
        <v>-    </v>
      </c>
    </row>
    <row r="14" spans="1:5" ht="12.75">
      <c r="A14" s="46" t="s">
        <v>212</v>
      </c>
      <c r="B14" s="10">
        <v>70</v>
      </c>
      <c r="C14" s="92"/>
      <c r="D14" s="105"/>
      <c r="E14" s="62" t="str">
        <f t="shared" si="0"/>
        <v>-    </v>
      </c>
    </row>
    <row r="15" spans="1:5" ht="13.5" thickBot="1">
      <c r="A15" s="46" t="s">
        <v>213</v>
      </c>
      <c r="B15" s="10">
        <v>71</v>
      </c>
      <c r="C15" s="106"/>
      <c r="D15" s="100"/>
      <c r="E15" s="62" t="str">
        <f t="shared" si="0"/>
        <v>-    </v>
      </c>
    </row>
    <row r="16" spans="1:5" ht="14.25" customHeight="1" thickBot="1">
      <c r="A16" s="57" t="s">
        <v>214</v>
      </c>
      <c r="B16" s="56">
        <v>72</v>
      </c>
      <c r="C16" s="95">
        <f>C9+C12+C13+C14+C15</f>
        <v>0</v>
      </c>
      <c r="D16" s="95">
        <f>D9+D12+D13+D14+D15</f>
        <v>0</v>
      </c>
      <c r="E16" s="60" t="str">
        <f t="shared" si="0"/>
        <v>-    </v>
      </c>
    </row>
    <row r="17" spans="1:5" ht="15.75" customHeight="1">
      <c r="A17" s="46" t="s">
        <v>218</v>
      </c>
      <c r="B17" s="10">
        <v>73</v>
      </c>
      <c r="C17" s="228">
        <f>SUM(C18:C19)</f>
        <v>0</v>
      </c>
      <c r="D17" s="228">
        <f>SUM(D18:D19)</f>
        <v>0</v>
      </c>
      <c r="E17" s="61" t="str">
        <f t="shared" si="0"/>
        <v>-    </v>
      </c>
    </row>
    <row r="18" spans="1:5" ht="15.75" customHeight="1">
      <c r="A18" s="46" t="s">
        <v>215</v>
      </c>
      <c r="B18" s="10">
        <v>74</v>
      </c>
      <c r="C18" s="93"/>
      <c r="D18" s="104"/>
      <c r="E18" s="61" t="str">
        <f>IF(C18&lt;&gt;0,ROUND(D18*100/C18,2),"-    ")</f>
        <v>-    </v>
      </c>
    </row>
    <row r="19" spans="1:5" ht="15.75" customHeight="1">
      <c r="A19" s="46" t="s">
        <v>216</v>
      </c>
      <c r="B19" s="10">
        <v>75</v>
      </c>
      <c r="C19" s="93"/>
      <c r="D19" s="104"/>
      <c r="E19" s="61" t="str">
        <f>IF(C19&lt;&gt;0,ROUND(D19*100/C19,2),"-    ")</f>
        <v>-    </v>
      </c>
    </row>
    <row r="20" spans="1:5" s="2" customFormat="1" ht="12.75">
      <c r="A20" s="46" t="s">
        <v>219</v>
      </c>
      <c r="B20" s="10">
        <v>76</v>
      </c>
      <c r="C20" s="92"/>
      <c r="D20" s="105"/>
      <c r="E20" s="62" t="str">
        <f t="shared" si="0"/>
        <v>-    </v>
      </c>
    </row>
    <row r="21" spans="1:5" s="2" customFormat="1" ht="12.75">
      <c r="A21" s="46" t="s">
        <v>220</v>
      </c>
      <c r="B21" s="10">
        <v>77</v>
      </c>
      <c r="C21" s="92"/>
      <c r="D21" s="105"/>
      <c r="E21" s="62" t="str">
        <f t="shared" si="0"/>
        <v>-    </v>
      </c>
    </row>
    <row r="22" spans="1:5" ht="13.5" thickBot="1">
      <c r="A22" s="46" t="s">
        <v>221</v>
      </c>
      <c r="B22" s="10">
        <v>78</v>
      </c>
      <c r="C22" s="99"/>
      <c r="D22" s="100"/>
      <c r="E22" s="59" t="str">
        <f t="shared" si="0"/>
        <v>-    </v>
      </c>
    </row>
    <row r="23" spans="1:5" ht="13.5" thickBot="1">
      <c r="A23" s="218" t="s">
        <v>222</v>
      </c>
      <c r="B23" s="225">
        <v>79</v>
      </c>
      <c r="C23" s="237">
        <f>C17+C20+C21+C22</f>
        <v>0</v>
      </c>
      <c r="D23" s="237">
        <f>D17+D20+D21+D22</f>
        <v>0</v>
      </c>
      <c r="E23" s="221" t="str">
        <f t="shared" si="0"/>
        <v>-    </v>
      </c>
    </row>
    <row r="24" spans="1:5" ht="13.5" thickBot="1">
      <c r="A24" s="222" t="s">
        <v>223</v>
      </c>
      <c r="B24" s="227">
        <v>80</v>
      </c>
      <c r="C24" s="103">
        <f>C16+C23</f>
        <v>0</v>
      </c>
      <c r="D24" s="166">
        <f>D16+D23</f>
        <v>0</v>
      </c>
      <c r="E24" s="60" t="str">
        <f t="shared" si="0"/>
        <v>-    </v>
      </c>
    </row>
    <row r="25" spans="1:5" ht="12.75">
      <c r="A25" s="226" t="s">
        <v>224</v>
      </c>
      <c r="B25" s="235">
        <v>81</v>
      </c>
      <c r="C25" s="93"/>
      <c r="D25" s="104"/>
      <c r="E25" s="61" t="str">
        <f t="shared" si="0"/>
        <v>-    </v>
      </c>
    </row>
    <row r="26" spans="1:5" ht="12.75">
      <c r="A26" s="46" t="s">
        <v>225</v>
      </c>
      <c r="B26" s="10">
        <v>82</v>
      </c>
      <c r="C26" s="92"/>
      <c r="D26" s="105"/>
      <c r="E26" s="62" t="str">
        <f t="shared" si="0"/>
        <v>-    </v>
      </c>
    </row>
    <row r="27" spans="1:5" ht="12.75">
      <c r="A27" s="46" t="s">
        <v>226</v>
      </c>
      <c r="B27" s="10">
        <v>83</v>
      </c>
      <c r="C27" s="92"/>
      <c r="D27" s="105"/>
      <c r="E27" s="62"/>
    </row>
    <row r="28" spans="1:5" ht="12.75">
      <c r="A28" s="46" t="s">
        <v>227</v>
      </c>
      <c r="B28" s="10">
        <v>84</v>
      </c>
      <c r="C28" s="92"/>
      <c r="D28" s="105"/>
      <c r="E28" s="62" t="str">
        <f t="shared" si="0"/>
        <v>-    </v>
      </c>
    </row>
    <row r="29" spans="1:5" ht="12.75">
      <c r="A29" s="46" t="s">
        <v>228</v>
      </c>
      <c r="B29" s="10">
        <v>85</v>
      </c>
      <c r="C29" s="92"/>
      <c r="D29" s="105"/>
      <c r="E29" s="62" t="str">
        <f>IF(C29&lt;&gt;0,ROUND(D29*100/C29,2),"-    ")</f>
        <v>-    </v>
      </c>
    </row>
    <row r="30" spans="1:5" ht="13.5" thickBot="1">
      <c r="A30" s="46" t="s">
        <v>229</v>
      </c>
      <c r="B30" s="10">
        <v>86</v>
      </c>
      <c r="C30" s="99"/>
      <c r="D30" s="100"/>
      <c r="E30" s="59" t="str">
        <f t="shared" si="0"/>
        <v>-    </v>
      </c>
    </row>
    <row r="31" spans="1:5" ht="13.5" thickBot="1">
      <c r="A31" s="57" t="s">
        <v>230</v>
      </c>
      <c r="B31" s="56">
        <v>87</v>
      </c>
      <c r="C31" s="95">
        <f>SUM(C25:C30)</f>
        <v>0</v>
      </c>
      <c r="D31" s="165">
        <f>SUM(D25:D30)</f>
        <v>0</v>
      </c>
      <c r="E31" s="60" t="str">
        <f t="shared" si="0"/>
        <v>-    </v>
      </c>
    </row>
    <row r="32" spans="1:5" ht="12.75">
      <c r="A32" s="46" t="s">
        <v>510</v>
      </c>
      <c r="B32" s="10">
        <v>88</v>
      </c>
      <c r="C32" s="93"/>
      <c r="D32" s="104">
        <v>1266</v>
      </c>
      <c r="E32" s="61" t="str">
        <f t="shared" si="0"/>
        <v>-    </v>
      </c>
    </row>
    <row r="33" spans="1:5" ht="12.75">
      <c r="A33" s="46" t="s">
        <v>508</v>
      </c>
      <c r="B33" s="10">
        <v>89</v>
      </c>
      <c r="C33" s="92"/>
      <c r="D33" s="105">
        <v>168</v>
      </c>
      <c r="E33" s="62" t="str">
        <f t="shared" si="0"/>
        <v>-    </v>
      </c>
    </row>
    <row r="34" spans="1:5" ht="12.75" customHeight="1">
      <c r="A34" s="46" t="s">
        <v>231</v>
      </c>
      <c r="B34" s="10">
        <v>90</v>
      </c>
      <c r="C34" s="229">
        <v>123</v>
      </c>
      <c r="D34" s="229"/>
      <c r="E34" s="62">
        <f>IF(C34&lt;&gt;0,ROUND(D34*100/C34,2),"-    ")</f>
        <v>0</v>
      </c>
    </row>
    <row r="35" spans="1:5" ht="12.75" customHeight="1">
      <c r="A35" s="46" t="s">
        <v>59</v>
      </c>
      <c r="B35" s="10">
        <v>91</v>
      </c>
      <c r="C35" s="107">
        <v>123</v>
      </c>
      <c r="D35" s="105"/>
      <c r="E35" s="62">
        <f>IF(C35&lt;&gt;0,ROUND(D35*100/C35,2),"-    ")</f>
        <v>0</v>
      </c>
    </row>
    <row r="36" spans="1:5" ht="12.75" customHeight="1">
      <c r="A36" s="46" t="s">
        <v>60</v>
      </c>
      <c r="B36" s="10">
        <v>92</v>
      </c>
      <c r="C36" s="107"/>
      <c r="D36" s="105"/>
      <c r="E36" s="62" t="str">
        <f t="shared" si="0"/>
        <v>-    </v>
      </c>
    </row>
    <row r="37" spans="1:5" ht="12.75" customHeight="1">
      <c r="A37" s="46" t="s">
        <v>232</v>
      </c>
      <c r="B37" s="10">
        <v>93</v>
      </c>
      <c r="C37" s="106">
        <v>789</v>
      </c>
      <c r="D37" s="100"/>
      <c r="E37" s="62">
        <f t="shared" si="0"/>
        <v>0</v>
      </c>
    </row>
    <row r="38" spans="1:5" ht="12.75" customHeight="1">
      <c r="A38" s="46" t="s">
        <v>233</v>
      </c>
      <c r="B38" s="10">
        <v>94</v>
      </c>
      <c r="C38" s="106"/>
      <c r="D38" s="100"/>
      <c r="E38" s="62" t="str">
        <f t="shared" si="0"/>
        <v>-    </v>
      </c>
    </row>
    <row r="39" spans="1:5" ht="12.75" customHeight="1">
      <c r="A39" s="46" t="s">
        <v>237</v>
      </c>
      <c r="B39" s="10">
        <v>95</v>
      </c>
      <c r="C39" s="106"/>
      <c r="D39" s="100"/>
      <c r="E39" s="62" t="str">
        <f t="shared" si="0"/>
        <v>-    </v>
      </c>
    </row>
    <row r="40" spans="1:5" ht="12.75" customHeight="1">
      <c r="A40" s="46" t="s">
        <v>234</v>
      </c>
      <c r="B40" s="10">
        <v>96</v>
      </c>
      <c r="C40" s="107"/>
      <c r="D40" s="92"/>
      <c r="E40" s="62" t="str">
        <f t="shared" si="0"/>
        <v>-    </v>
      </c>
    </row>
    <row r="41" spans="1:5" ht="12.75" customHeight="1">
      <c r="A41" s="46" t="s">
        <v>235</v>
      </c>
      <c r="B41" s="10">
        <v>97</v>
      </c>
      <c r="C41" s="107"/>
      <c r="D41" s="92"/>
      <c r="E41" s="62" t="str">
        <f t="shared" si="0"/>
        <v>-    </v>
      </c>
    </row>
    <row r="42" spans="1:5" ht="12.75" customHeight="1">
      <c r="A42" s="46" t="s">
        <v>236</v>
      </c>
      <c r="B42" s="10">
        <v>98</v>
      </c>
      <c r="C42" s="107"/>
      <c r="D42" s="92"/>
      <c r="E42" s="62" t="str">
        <f t="shared" si="0"/>
        <v>-    </v>
      </c>
    </row>
    <row r="43" spans="1:5" ht="12.75" customHeight="1">
      <c r="A43" s="46" t="s">
        <v>238</v>
      </c>
      <c r="B43" s="10">
        <v>99</v>
      </c>
      <c r="C43" s="107"/>
      <c r="D43" s="92"/>
      <c r="E43" s="62" t="str">
        <f t="shared" si="0"/>
        <v>-    </v>
      </c>
    </row>
    <row r="44" spans="1:5" ht="22.5" customHeight="1">
      <c r="A44" s="46" t="s">
        <v>245</v>
      </c>
      <c r="B44" s="10">
        <v>100</v>
      </c>
      <c r="C44" s="107"/>
      <c r="D44" s="92"/>
      <c r="E44" s="62" t="str">
        <f t="shared" si="0"/>
        <v>-    </v>
      </c>
    </row>
    <row r="45" spans="1:5" ht="22.5" customHeight="1">
      <c r="A45" s="46" t="s">
        <v>244</v>
      </c>
      <c r="B45" s="10">
        <v>101</v>
      </c>
      <c r="C45" s="107"/>
      <c r="D45" s="92"/>
      <c r="E45" s="62" t="str">
        <f t="shared" si="0"/>
        <v>-    </v>
      </c>
    </row>
    <row r="46" spans="1:5" ht="22.5" customHeight="1">
      <c r="A46" s="46" t="s">
        <v>246</v>
      </c>
      <c r="B46" s="10">
        <v>102</v>
      </c>
      <c r="C46" s="107"/>
      <c r="D46" s="92"/>
      <c r="E46" s="62" t="str">
        <f>IF(C46&lt;&gt;0,ROUND(D46*100/C46,2),"-    ")</f>
        <v>-    </v>
      </c>
    </row>
    <row r="47" spans="1:5" ht="22.5" customHeight="1">
      <c r="A47" s="46" t="s">
        <v>243</v>
      </c>
      <c r="B47" s="10">
        <v>103</v>
      </c>
      <c r="C47" s="107"/>
      <c r="D47" s="92"/>
      <c r="E47" s="62" t="str">
        <f>IF(C47&lt;&gt;0,ROUND(D47*100/C47,2),"-    ")</f>
        <v>-    </v>
      </c>
    </row>
    <row r="48" spans="1:5" ht="15.75" customHeight="1">
      <c r="A48" s="46" t="s">
        <v>242</v>
      </c>
      <c r="B48" s="10">
        <v>104</v>
      </c>
      <c r="C48" s="107"/>
      <c r="D48" s="92"/>
      <c r="E48" s="62" t="str">
        <f t="shared" si="0"/>
        <v>-    </v>
      </c>
    </row>
    <row r="49" spans="1:5" ht="13.5" customHeight="1">
      <c r="A49" s="46" t="s">
        <v>241</v>
      </c>
      <c r="B49" s="10">
        <v>105</v>
      </c>
      <c r="C49" s="107"/>
      <c r="D49" s="92"/>
      <c r="E49" s="62" t="str">
        <f t="shared" si="0"/>
        <v>-    </v>
      </c>
    </row>
    <row r="50" spans="1:5" ht="12.75" customHeight="1">
      <c r="A50" s="167" t="s">
        <v>240</v>
      </c>
      <c r="B50" s="10">
        <v>106</v>
      </c>
      <c r="C50" s="107"/>
      <c r="D50" s="92"/>
      <c r="E50" s="62" t="str">
        <f t="shared" si="0"/>
        <v>-    </v>
      </c>
    </row>
    <row r="51" spans="1:5" ht="12.75" customHeight="1" thickBot="1">
      <c r="A51" s="167" t="s">
        <v>239</v>
      </c>
      <c r="B51" s="10">
        <v>107</v>
      </c>
      <c r="C51" s="108"/>
      <c r="D51" s="101"/>
      <c r="E51" s="62" t="str">
        <f t="shared" si="0"/>
        <v>-    </v>
      </c>
    </row>
    <row r="52" spans="1:5" ht="13.5" thickBot="1">
      <c r="A52" s="57" t="s">
        <v>247</v>
      </c>
      <c r="B52" s="56">
        <v>108</v>
      </c>
      <c r="C52" s="95">
        <f>C32+C33+C34+C37</f>
        <v>912</v>
      </c>
      <c r="D52" s="165">
        <f>D32+D33+D34+D37</f>
        <v>1434</v>
      </c>
      <c r="E52" s="60">
        <f t="shared" si="0"/>
        <v>157.24</v>
      </c>
    </row>
    <row r="53" spans="1:5" ht="12.75">
      <c r="A53" s="46" t="s">
        <v>509</v>
      </c>
      <c r="B53" s="10">
        <v>109</v>
      </c>
      <c r="C53" s="93"/>
      <c r="D53" s="104">
        <v>64</v>
      </c>
      <c r="E53" s="61" t="str">
        <f t="shared" si="0"/>
        <v>-    </v>
      </c>
    </row>
    <row r="54" spans="1:5" ht="12.75">
      <c r="A54" s="46" t="s">
        <v>248</v>
      </c>
      <c r="B54" s="10">
        <v>110</v>
      </c>
      <c r="C54" s="92"/>
      <c r="D54" s="105"/>
      <c r="E54" s="62" t="str">
        <f t="shared" si="0"/>
        <v>-    </v>
      </c>
    </row>
    <row r="55" spans="1:5" ht="12" customHeight="1">
      <c r="A55" s="46" t="s">
        <v>249</v>
      </c>
      <c r="B55" s="10">
        <v>111</v>
      </c>
      <c r="C55" s="92"/>
      <c r="D55" s="105"/>
      <c r="E55" s="62" t="str">
        <f t="shared" si="0"/>
        <v>-    </v>
      </c>
    </row>
    <row r="56" spans="1:5" ht="12.75">
      <c r="A56" s="42" t="s">
        <v>250</v>
      </c>
      <c r="B56" s="10">
        <v>112</v>
      </c>
      <c r="C56" s="92"/>
      <c r="D56" s="105"/>
      <c r="E56" s="62" t="str">
        <f t="shared" si="0"/>
        <v>-    </v>
      </c>
    </row>
    <row r="57" spans="1:5" ht="12" customHeight="1">
      <c r="A57" s="46" t="s">
        <v>251</v>
      </c>
      <c r="B57" s="10">
        <v>113</v>
      </c>
      <c r="C57" s="99"/>
      <c r="D57" s="100"/>
      <c r="E57" s="62" t="str">
        <f t="shared" si="0"/>
        <v>-    </v>
      </c>
    </row>
    <row r="58" spans="1:5" ht="12" customHeight="1" thickBot="1">
      <c r="A58" s="46" t="s">
        <v>252</v>
      </c>
      <c r="B58" s="10">
        <v>114</v>
      </c>
      <c r="C58" s="101"/>
      <c r="D58" s="102"/>
      <c r="E58" s="62" t="str">
        <f t="shared" si="0"/>
        <v>-    </v>
      </c>
    </row>
    <row r="59" spans="1:5" ht="12.75" customHeight="1" thickBot="1">
      <c r="A59" s="218" t="s">
        <v>253</v>
      </c>
      <c r="B59" s="225">
        <v>115</v>
      </c>
      <c r="C59" s="237">
        <f>SUM(C53:C56)</f>
        <v>0</v>
      </c>
      <c r="D59" s="238">
        <f>SUM(D53:D56)</f>
        <v>64</v>
      </c>
      <c r="E59" s="221" t="str">
        <f t="shared" si="0"/>
        <v>-    </v>
      </c>
    </row>
    <row r="60" spans="1:5" ht="13.5" thickBot="1">
      <c r="A60" s="222" t="s">
        <v>254</v>
      </c>
      <c r="B60" s="227">
        <v>116</v>
      </c>
      <c r="C60" s="103">
        <f>C31+C52+C59</f>
        <v>912</v>
      </c>
      <c r="D60" s="166">
        <f>D31+D52+D59</f>
        <v>1498</v>
      </c>
      <c r="E60" s="60">
        <f t="shared" si="0"/>
        <v>164.25</v>
      </c>
    </row>
    <row r="61" spans="1:5" ht="17.25" customHeight="1" thickBot="1">
      <c r="A61" s="65" t="s">
        <v>255</v>
      </c>
      <c r="B61" s="227">
        <v>117</v>
      </c>
      <c r="C61" s="103">
        <f>C8+C24+C60</f>
        <v>436390</v>
      </c>
      <c r="D61" s="166">
        <f>D8+D24+D60</f>
        <v>626854</v>
      </c>
      <c r="E61" s="60">
        <f>IF(C61&lt;&gt;0,ROUND(D61*100/C61,2),"-    ")</f>
        <v>143.65</v>
      </c>
    </row>
  </sheetData>
  <sheetProtection/>
  <mergeCells count="3">
    <mergeCell ref="A2:A3"/>
    <mergeCell ref="B2:B3"/>
    <mergeCell ref="D1:E1"/>
  </mergeCells>
  <printOptions horizontalCentered="1"/>
  <pageMargins left="0.4724409448818898" right="0.5511811023622047" top="1.141732283464567" bottom="0.8661417322834646" header="0.4724409448818898" footer="0.6692913385826772"/>
  <pageSetup fitToHeight="1" fitToWidth="1" horizontalDpi="300" verticalDpi="300" orientation="portrait" paperSize="9" scale="80" r:id="rId1"/>
  <headerFooter alignWithMargins="0">
    <oddHeader>&amp;C&amp;"Times New Roman CE,Félkövér"&amp;16M É R L E G
 2014. december 31.
Fácánkert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7.375" style="49" customWidth="1"/>
    <col min="2" max="2" width="21.375" style="48" customWidth="1"/>
    <col min="3" max="4" width="26.875" style="48" customWidth="1"/>
    <col min="5" max="16384" width="9.375" style="48" customWidth="1"/>
  </cols>
  <sheetData>
    <row r="1" spans="1:4" ht="33" customHeight="1" thickBot="1">
      <c r="A1" s="75"/>
      <c r="B1" s="85" t="s">
        <v>61</v>
      </c>
      <c r="C1" s="81" t="s">
        <v>2</v>
      </c>
      <c r="D1" s="47" t="s">
        <v>3</v>
      </c>
    </row>
    <row r="2" spans="1:4" ht="25.5" customHeight="1">
      <c r="A2" s="79" t="s">
        <v>62</v>
      </c>
      <c r="B2" s="86" t="s">
        <v>0</v>
      </c>
      <c r="C2" s="82">
        <v>436390</v>
      </c>
      <c r="D2" s="88">
        <f>ESZKÖZÖK!D64</f>
        <v>626854</v>
      </c>
    </row>
    <row r="3" spans="1:4" ht="30" customHeight="1" thickBot="1">
      <c r="A3" s="80" t="s">
        <v>63</v>
      </c>
      <c r="B3" s="87" t="s">
        <v>12</v>
      </c>
      <c r="C3" s="83">
        <f>FORRÁSOK!C61</f>
        <v>436390</v>
      </c>
      <c r="D3" s="89">
        <f>FORRÁSOK!D61</f>
        <v>626854</v>
      </c>
    </row>
    <row r="4" spans="1:4" ht="31.5" customHeight="1" thickBot="1">
      <c r="A4" s="75" t="s">
        <v>64</v>
      </c>
      <c r="B4" s="85" t="s">
        <v>65</v>
      </c>
      <c r="C4" s="84">
        <f>IF(((C2-C3)=0),0,"ELTÉRÉS !")</f>
        <v>0</v>
      </c>
      <c r="D4" s="90">
        <f>IF(((D2-D3)=0),0,"ELTÉRÉS !")</f>
        <v>0</v>
      </c>
    </row>
    <row r="5" spans="1:4" ht="18.75">
      <c r="A5" s="76"/>
      <c r="B5" s="77"/>
      <c r="C5" s="77"/>
      <c r="D5" s="77"/>
    </row>
    <row r="6" spans="1:4" ht="37.5" customHeight="1">
      <c r="A6" s="78" t="s">
        <v>66</v>
      </c>
      <c r="B6" s="78"/>
      <c r="C6" s="78"/>
      <c r="D6" s="78"/>
    </row>
    <row r="7" spans="1:4" ht="18.75">
      <c r="A7" s="76"/>
      <c r="B7" s="77"/>
      <c r="C7" s="77"/>
      <c r="D7" s="77"/>
    </row>
    <row r="8" spans="1:4" ht="18.75">
      <c r="A8" s="76"/>
      <c r="B8" s="77"/>
      <c r="C8" s="77"/>
      <c r="D8" s="77"/>
    </row>
    <row r="9" spans="1:4" ht="18.75">
      <c r="A9" s="76"/>
      <c r="B9" s="77"/>
      <c r="C9" s="77"/>
      <c r="D9" s="77"/>
    </row>
    <row r="10" spans="1:4" ht="18.75">
      <c r="A10" s="76"/>
      <c r="B10" s="77"/>
      <c r="C10" s="77"/>
      <c r="D10" s="77"/>
    </row>
  </sheetData>
  <sheetProtection/>
  <printOptions horizontalCentered="1"/>
  <pageMargins left="0.7874015748031497" right="0.7874015748031497" top="1.34" bottom="1.4" header="0.5118110236220472" footer="0.74"/>
  <pageSetup horizontalDpi="600" verticalDpi="600" orientation="portrait" paperSize="9" r:id="rId1"/>
  <headerFooter alignWithMargins="0">
    <oddHeader>&amp;C&amp;"Times New Roman CE,Félkövér"&amp;16MÉRLEG - ELLENŐRZŐLAP
&amp;R
&amp;"Times New Roman CE,Félkövér dőlt"&amp;12Adatok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BM14" activePane="bottomLeft" state="frozen"/>
      <selection pane="topLeft" activeCell="B5" sqref="B5"/>
      <selection pane="bottomLeft" activeCell="B14" sqref="B14"/>
    </sheetView>
  </sheetViews>
  <sheetFormatPr defaultColWidth="9.00390625" defaultRowHeight="12.75"/>
  <cols>
    <col min="1" max="1" width="49.125" style="21" customWidth="1"/>
    <col min="2" max="2" width="14.00390625" style="21" customWidth="1"/>
    <col min="3" max="3" width="13.625" style="21" customWidth="1"/>
    <col min="4" max="4" width="11.00390625" style="21" customWidth="1"/>
    <col min="5" max="16384" width="9.375" style="21" customWidth="1"/>
  </cols>
  <sheetData>
    <row r="1" spans="1:4" s="15" customFormat="1" ht="33" customHeight="1" thickBo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18" customHeight="1">
      <c r="A2" s="19" t="s">
        <v>17</v>
      </c>
      <c r="B2" s="20">
        <f>ESZKÖZÖK!C11</f>
        <v>143</v>
      </c>
      <c r="C2" s="20">
        <f>ESZKÖZÖK!D11</f>
        <v>111</v>
      </c>
      <c r="D2" s="196">
        <f aca="true" t="shared" si="0" ref="D2:D13">IF(B2&lt;&gt;0,ROUND(C2*100/B2,2),"-    ")</f>
        <v>77.62</v>
      </c>
    </row>
    <row r="3" spans="1:4" ht="18" customHeight="1">
      <c r="A3" s="22" t="s">
        <v>18</v>
      </c>
      <c r="B3" s="20">
        <v>225749</v>
      </c>
      <c r="C3" s="20">
        <v>230860</v>
      </c>
      <c r="D3" s="197">
        <f>IF(B3&lt;&gt;0,ROUND(C3*100/B3,2),"-    ")</f>
        <v>102.26</v>
      </c>
    </row>
    <row r="4" spans="1:4" ht="18" customHeight="1">
      <c r="A4" s="22" t="s">
        <v>19</v>
      </c>
      <c r="B4" s="23">
        <f>ESZKÖZÖK!C27</f>
        <v>6800</v>
      </c>
      <c r="C4" s="23">
        <f>ESZKÖZÖK!D27</f>
        <v>1200</v>
      </c>
      <c r="D4" s="197">
        <f t="shared" si="0"/>
        <v>17.65</v>
      </c>
    </row>
    <row r="5" spans="1:4" ht="18" customHeight="1" thickBot="1">
      <c r="A5" s="24" t="s">
        <v>20</v>
      </c>
      <c r="B5" s="25">
        <f>ESZKÖZÖK!C33</f>
        <v>0</v>
      </c>
      <c r="C5" s="25">
        <f>ESZKÖZÖK!D33</f>
        <v>0</v>
      </c>
      <c r="D5" s="198" t="str">
        <f t="shared" si="0"/>
        <v>-    </v>
      </c>
    </row>
    <row r="6" spans="1:4" s="26" customFormat="1" ht="18" customHeight="1" thickBot="1">
      <c r="A6" s="154" t="s">
        <v>21</v>
      </c>
      <c r="B6" s="155">
        <v>404999</v>
      </c>
      <c r="C6" s="155">
        <v>409091</v>
      </c>
      <c r="D6" s="199">
        <f t="shared" si="0"/>
        <v>101.01</v>
      </c>
    </row>
    <row r="7" spans="1:4" ht="18" customHeight="1">
      <c r="A7" s="19" t="s">
        <v>22</v>
      </c>
      <c r="B7" s="20">
        <f>ESZKÖZÖK!C41</f>
        <v>0</v>
      </c>
      <c r="C7" s="20">
        <f>ESZKÖZÖK!D41</f>
        <v>0</v>
      </c>
      <c r="D7" s="196" t="str">
        <f t="shared" si="0"/>
        <v>-    </v>
      </c>
    </row>
    <row r="8" spans="1:4" ht="18" customHeight="1">
      <c r="A8" s="22" t="s">
        <v>23</v>
      </c>
      <c r="B8" s="23">
        <f>ESZKÖZÖK!C49</f>
        <v>13971</v>
      </c>
      <c r="C8" s="23">
        <f>ESZKÖZÖK!D49</f>
        <v>14338</v>
      </c>
      <c r="D8" s="197">
        <f t="shared" si="0"/>
        <v>102.63</v>
      </c>
    </row>
    <row r="9" spans="1:4" ht="18" customHeight="1">
      <c r="A9" s="22" t="s">
        <v>24</v>
      </c>
      <c r="B9" s="23">
        <f>'[1]ESZKÖZÖK'!C52</f>
        <v>0</v>
      </c>
      <c r="C9" s="23">
        <f>'[1]ESZKÖZÖK'!D52</f>
        <v>0</v>
      </c>
      <c r="D9" s="197" t="str">
        <f t="shared" si="0"/>
        <v>-    </v>
      </c>
    </row>
    <row r="10" spans="1:4" ht="18" customHeight="1">
      <c r="A10" s="22" t="s">
        <v>25</v>
      </c>
      <c r="B10" s="23">
        <f>ESZKÖZÖK!C57</f>
        <v>12978</v>
      </c>
      <c r="C10" s="23">
        <f>ESZKÖZÖK!D57</f>
        <v>9985</v>
      </c>
      <c r="D10" s="197">
        <f t="shared" si="0"/>
        <v>76.94</v>
      </c>
    </row>
    <row r="11" spans="1:4" ht="18" customHeight="1" thickBot="1">
      <c r="A11" s="24" t="s">
        <v>26</v>
      </c>
      <c r="B11" s="25">
        <f>ESZKÖZÖK!C62</f>
        <v>350</v>
      </c>
      <c r="C11" s="25">
        <f>ESZKÖZÖK!D62</f>
        <v>933</v>
      </c>
      <c r="D11" s="198">
        <f t="shared" si="0"/>
        <v>266.57</v>
      </c>
    </row>
    <row r="12" spans="1:4" s="26" customFormat="1" ht="18" customHeight="1" thickBot="1">
      <c r="A12" s="154" t="s">
        <v>27</v>
      </c>
      <c r="B12" s="155">
        <v>10274</v>
      </c>
      <c r="C12" s="155">
        <v>27299</v>
      </c>
      <c r="D12" s="199">
        <f t="shared" si="0"/>
        <v>265.71</v>
      </c>
    </row>
    <row r="13" spans="1:4" s="27" customFormat="1" ht="18" customHeight="1" thickBot="1">
      <c r="A13" s="156" t="s">
        <v>28</v>
      </c>
      <c r="B13" s="157">
        <v>415273</v>
      </c>
      <c r="C13" s="157">
        <f>ESZKÖZÖK!D64</f>
        <v>626854</v>
      </c>
      <c r="D13" s="200">
        <f t="shared" si="0"/>
        <v>150.95</v>
      </c>
    </row>
    <row r="14" spans="1:4" ht="30" customHeight="1" thickBot="1">
      <c r="A14" s="28"/>
      <c r="B14" s="29"/>
      <c r="C14" s="29"/>
      <c r="D14" s="201"/>
    </row>
    <row r="15" spans="1:4" ht="18" customHeight="1">
      <c r="A15" s="19" t="s">
        <v>29</v>
      </c>
      <c r="B15" s="20">
        <f>FORRÁSOK!C5</f>
        <v>542075</v>
      </c>
      <c r="C15" s="20">
        <f>FORRÁSOK!D5</f>
        <v>542075</v>
      </c>
      <c r="D15" s="196">
        <f aca="true" t="shared" si="1" ref="D15:D26">IF(B15&lt;&gt;0,ROUND(C15*100/B15,2),"-    ")</f>
        <v>100</v>
      </c>
    </row>
    <row r="16" spans="1:4" ht="18" customHeight="1">
      <c r="A16" s="22" t="s">
        <v>30</v>
      </c>
      <c r="B16" s="23">
        <f>FORRÁSOK!C6</f>
        <v>-106597</v>
      </c>
      <c r="C16" s="23">
        <f>FORRÁSOK!D6</f>
        <v>-106597</v>
      </c>
      <c r="D16" s="197">
        <f t="shared" si="1"/>
        <v>100</v>
      </c>
    </row>
    <row r="17" spans="1:4" ht="18" customHeight="1">
      <c r="A17" s="22" t="s">
        <v>150</v>
      </c>
      <c r="B17" s="23">
        <f>FORRÁSOK!C7</f>
        <v>0</v>
      </c>
      <c r="C17" s="23">
        <f>FORRÁSOK!D7</f>
        <v>189878</v>
      </c>
      <c r="D17" s="197" t="str">
        <f t="shared" si="1"/>
        <v>-    </v>
      </c>
    </row>
    <row r="18" spans="1:4" s="26" customFormat="1" ht="18" customHeight="1">
      <c r="A18" s="158" t="s">
        <v>31</v>
      </c>
      <c r="B18" s="159">
        <f>FORRÁSOK!C8</f>
        <v>435478</v>
      </c>
      <c r="C18" s="159">
        <f>FORRÁSOK!D8</f>
        <v>625356</v>
      </c>
      <c r="D18" s="202">
        <f t="shared" si="1"/>
        <v>143.6</v>
      </c>
    </row>
    <row r="19" spans="1:4" ht="18" customHeight="1">
      <c r="A19" s="22" t="s">
        <v>149</v>
      </c>
      <c r="B19" s="23">
        <f>FORRÁSOK!C16</f>
        <v>0</v>
      </c>
      <c r="C19" s="23">
        <f>FORRÁSOK!D16</f>
        <v>0</v>
      </c>
      <c r="D19" s="197" t="str">
        <f t="shared" si="1"/>
        <v>-    </v>
      </c>
    </row>
    <row r="20" spans="1:4" ht="18" customHeight="1" thickBot="1">
      <c r="A20" s="24" t="s">
        <v>148</v>
      </c>
      <c r="B20" s="25">
        <f>FORRÁSOK!C23</f>
        <v>0</v>
      </c>
      <c r="C20" s="25">
        <f>FORRÁSOK!D23</f>
        <v>0</v>
      </c>
      <c r="D20" s="198" t="str">
        <f t="shared" si="1"/>
        <v>-    </v>
      </c>
    </row>
    <row r="21" spans="1:4" s="26" customFormat="1" ht="18" customHeight="1" thickBot="1">
      <c r="A21" s="154" t="s">
        <v>32</v>
      </c>
      <c r="B21" s="155">
        <f>FORRÁSOK!C24</f>
        <v>0</v>
      </c>
      <c r="C21" s="155">
        <f>FORRÁSOK!D24</f>
        <v>0</v>
      </c>
      <c r="D21" s="199" t="str">
        <f t="shared" si="1"/>
        <v>-    </v>
      </c>
    </row>
    <row r="22" spans="1:4" ht="18" customHeight="1">
      <c r="A22" s="19" t="s">
        <v>33</v>
      </c>
      <c r="B22" s="20">
        <f>FORRÁSOK!C31</f>
        <v>0</v>
      </c>
      <c r="C22" s="20">
        <f>FORRÁSOK!D31</f>
        <v>0</v>
      </c>
      <c r="D22" s="196" t="str">
        <f t="shared" si="1"/>
        <v>-    </v>
      </c>
    </row>
    <row r="23" spans="1:4" ht="18" customHeight="1">
      <c r="A23" s="22" t="s">
        <v>34</v>
      </c>
      <c r="B23" s="23">
        <f>FORRÁSOK!C52</f>
        <v>912</v>
      </c>
      <c r="C23" s="23">
        <f>FORRÁSOK!D52</f>
        <v>1434</v>
      </c>
      <c r="D23" s="197">
        <f t="shared" si="1"/>
        <v>157.24</v>
      </c>
    </row>
    <row r="24" spans="1:4" ht="18" customHeight="1" thickBot="1">
      <c r="A24" s="24" t="s">
        <v>35</v>
      </c>
      <c r="B24" s="25">
        <f>FORRÁSOK!C59</f>
        <v>0</v>
      </c>
      <c r="C24" s="25">
        <f>FORRÁSOK!D59</f>
        <v>64</v>
      </c>
      <c r="D24" s="198" t="str">
        <f t="shared" si="1"/>
        <v>-    </v>
      </c>
    </row>
    <row r="25" spans="1:4" s="26" customFormat="1" ht="18" customHeight="1" thickBot="1">
      <c r="A25" s="154" t="s">
        <v>36</v>
      </c>
      <c r="B25" s="155">
        <f>FORRÁSOK!C60</f>
        <v>912</v>
      </c>
      <c r="C25" s="155">
        <f>FORRÁSOK!D60</f>
        <v>1498</v>
      </c>
      <c r="D25" s="199">
        <f t="shared" si="1"/>
        <v>164.25</v>
      </c>
    </row>
    <row r="26" spans="1:4" s="27" customFormat="1" ht="18" customHeight="1" thickBot="1">
      <c r="A26" s="160" t="s">
        <v>37</v>
      </c>
      <c r="B26" s="161">
        <f>FORRÁSOK!C61</f>
        <v>436390</v>
      </c>
      <c r="C26" s="161">
        <f>FORRÁSOK!D61</f>
        <v>626854</v>
      </c>
      <c r="D26" s="203">
        <f t="shared" si="1"/>
        <v>143.65</v>
      </c>
    </row>
  </sheetData>
  <sheetProtection/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"/>
  <headerFooter alignWithMargins="0">
    <oddHeader>&amp;C&amp;"Times New Roman CE,Félkövér"&amp;14&amp;A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3">
      <selection activeCell="C2" sqref="C2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spans="1:4" s="15" customFormat="1" ht="40.5" customHeight="1" thickBot="1">
      <c r="A1" s="16" t="s">
        <v>38</v>
      </c>
      <c r="B1" s="30" t="s">
        <v>39</v>
      </c>
      <c r="C1" s="30" t="s">
        <v>3</v>
      </c>
      <c r="D1" s="33" t="s">
        <v>4</v>
      </c>
    </row>
    <row r="2" spans="1:4" ht="36" customHeight="1">
      <c r="A2" s="36" t="s">
        <v>40</v>
      </c>
      <c r="B2" s="204">
        <f>IF('A vagyoni helyzet alakulása'!B13&lt;&gt;0,ROUND(('A vagyoni helyzet alakulása'!B6/'A vagyoni helyzet alakulása'!B13)*100,2),0)</f>
        <v>97.53</v>
      </c>
      <c r="C2" s="204">
        <f>IF('A vagyoni helyzet alakulása'!C13&lt;&gt;0,ROUND(('A vagyoni helyzet alakulása'!C6/'A vagyoni helyzet alakulása'!C13)*100,2),0)</f>
        <v>65.26</v>
      </c>
      <c r="D2" s="196">
        <f aca="true" t="shared" si="0" ref="D2:D10">IF(B2&lt;&gt;0,C2-B2,"-    ")</f>
        <v>-32.269999999999996</v>
      </c>
    </row>
    <row r="3" spans="1:4" ht="36" customHeight="1">
      <c r="A3" s="37" t="s">
        <v>41</v>
      </c>
      <c r="B3" s="205">
        <f>IF('A vagyoni helyzet alakulása'!B13&lt;&gt;0,ROUND(('A vagyoni helyzet alakulása'!B12/'A vagyoni helyzet alakulása'!B13)*100,2),0)</f>
        <v>2.47</v>
      </c>
      <c r="C3" s="205">
        <f>IF('A vagyoni helyzet alakulása'!C13&lt;&gt;0,ROUND(('A vagyoni helyzet alakulása'!C12/'A vagyoni helyzet alakulása'!C13)*100,2),0)</f>
        <v>4.35</v>
      </c>
      <c r="D3" s="197">
        <f t="shared" si="0"/>
        <v>1.8799999999999994</v>
      </c>
    </row>
    <row r="4" spans="1:4" ht="36" customHeight="1">
      <c r="A4" s="37" t="s">
        <v>42</v>
      </c>
      <c r="B4" s="205">
        <f>IF('A vagyoni helyzet alakulása'!B26&lt;&gt;0,ROUND(('A vagyoni helyzet alakulása'!B18/'A vagyoni helyzet alakulása'!B26)*100,2),0)</f>
        <v>99.79</v>
      </c>
      <c r="C4" s="205">
        <f>IF('A vagyoni helyzet alakulása'!C26&lt;&gt;0,ROUND(('A vagyoni helyzet alakulása'!C18/'A vagyoni helyzet alakulása'!C26)*100,2),0)</f>
        <v>99.76</v>
      </c>
      <c r="D4" s="197">
        <f t="shared" si="0"/>
        <v>-0.030000000000001137</v>
      </c>
    </row>
    <row r="5" spans="1:4" ht="36" customHeight="1">
      <c r="A5" s="38" t="s">
        <v>43</v>
      </c>
      <c r="B5" s="205">
        <f>IF('A vagyoni helyzet alakulása'!B26&lt;&gt;0,ROUND(('A vagyoni helyzet alakulása'!B25/'A vagyoni helyzet alakulása'!B26)*100,2),0)</f>
        <v>0.21</v>
      </c>
      <c r="C5" s="205">
        <f>IF('A vagyoni helyzet alakulása'!C26&lt;&gt;0,ROUND(('A vagyoni helyzet alakulása'!C25/'A vagyoni helyzet alakulása'!C26)*100,2),0)</f>
        <v>0.24</v>
      </c>
      <c r="D5" s="197">
        <f t="shared" si="0"/>
        <v>0.03</v>
      </c>
    </row>
    <row r="6" spans="1:4" ht="36" customHeight="1">
      <c r="A6" s="19" t="s">
        <v>44</v>
      </c>
      <c r="B6" s="205">
        <f>IF('A vagyoni helyzet alakulása'!B6&lt;&gt;0,ROUND(('A vagyoni helyzet alakulása'!B18/'A vagyoni helyzet alakulása'!B6)*100,2),0)</f>
        <v>107.53</v>
      </c>
      <c r="C6" s="205">
        <f>IF('A vagyoni helyzet alakulása'!C6&lt;&gt;0,ROUND(('A vagyoni helyzet alakulása'!C18/'A vagyoni helyzet alakulása'!C6)*100,2),0)</f>
        <v>152.86</v>
      </c>
      <c r="D6" s="197">
        <f t="shared" si="0"/>
        <v>45.33000000000001</v>
      </c>
    </row>
    <row r="7" spans="1:4" ht="36" customHeight="1">
      <c r="A7" s="19" t="s">
        <v>45</v>
      </c>
      <c r="B7" s="205">
        <f>IF('A vagyoni helyzet alakulása'!B6&lt;&gt;0,ROUND((('A vagyoni helyzet alakulása'!B18+'A vagyoni helyzet alakulása'!B22)/'A vagyoni helyzet alakulása'!B6)*100,2),0)</f>
        <v>107.53</v>
      </c>
      <c r="C7" s="205">
        <f>IF('A vagyoni helyzet alakulása'!C6&lt;&gt;0,ROUND((('A vagyoni helyzet alakulása'!C18+'A vagyoni helyzet alakulása'!C22)/'A vagyoni helyzet alakulása'!C6)*100,2),0)</f>
        <v>152.86</v>
      </c>
      <c r="D7" s="197">
        <f t="shared" si="0"/>
        <v>45.33000000000001</v>
      </c>
    </row>
    <row r="8" spans="1:4" ht="36" customHeight="1">
      <c r="A8" s="22" t="s">
        <v>46</v>
      </c>
      <c r="B8" s="206">
        <f>IF('A vagyoni helyzet alakulása'!B18&lt;&gt;0,ROUND((('A vagyoni helyzet alakulása'!B12-'A vagyoni helyzet alakulása'!B22)/'A vagyoni helyzet alakulása'!B18)*100,2),0)</f>
        <v>2.36</v>
      </c>
      <c r="C8" s="206">
        <f>IF('A vagyoni helyzet alakulása'!C18&lt;&gt;0,ROUND((('A vagyoni helyzet alakulása'!C12-'A vagyoni helyzet alakulása'!C22)/'A vagyoni helyzet alakulása'!C18)*100,2),0)</f>
        <v>4.37</v>
      </c>
      <c r="D8" s="197">
        <f t="shared" si="0"/>
        <v>2.0100000000000002</v>
      </c>
    </row>
    <row r="9" spans="1:4" ht="36" customHeight="1">
      <c r="A9" s="24" t="s">
        <v>47</v>
      </c>
      <c r="B9" s="207">
        <f>IF('A vagyoni helyzet alakulása'!B26&lt;&gt;0,ROUND((('A vagyoni helyzet alakulása'!B18)/'A vagyoni helyzet alakulása'!B26)*100,2),0)</f>
        <v>99.79</v>
      </c>
      <c r="C9" s="207">
        <f>IF('A vagyoni helyzet alakulása'!C26&lt;&gt;0,ROUND((('A vagyoni helyzet alakulása'!C18)/'A vagyoni helyzet alakulása'!C26)*100,2),0)</f>
        <v>99.76</v>
      </c>
      <c r="D9" s="197">
        <f t="shared" si="0"/>
        <v>-0.030000000000001137</v>
      </c>
    </row>
    <row r="10" spans="1:4" ht="36" customHeight="1" thickBot="1">
      <c r="A10" s="39" t="s">
        <v>48</v>
      </c>
      <c r="B10" s="208">
        <f>IF('A vagyoni helyzet alakulása'!B15&lt;&gt;0,ROUND((('A vagyoni helyzet alakulása'!B18)/'A vagyoni helyzet alakulása'!B15)*100,2),0)</f>
        <v>80.34</v>
      </c>
      <c r="C10" s="208">
        <f>IF('A vagyoni helyzet alakulása'!C15&lt;&gt;0,ROUND((('A vagyoni helyzet alakulása'!C18)/'A vagyoni helyzet alakulása'!C15)*100,2),0)</f>
        <v>115.36</v>
      </c>
      <c r="D10" s="209">
        <f t="shared" si="0"/>
        <v>35.019999999999996</v>
      </c>
    </row>
  </sheetData>
  <sheetProtection sheet="1" objects="1" scenarios="1"/>
  <conditionalFormatting sqref="B2:C10">
    <cfRule type="cellIs" priority="1" dxfId="1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1"/>
  <headerFooter alignWithMargins="0">
    <oddHeader>&amp;C&amp;"Times New Roman CE,Félkövér"&amp;14&amp;A</oddHeader>
  </headerFooter>
  <legacyDrawing r:id="rId10"/>
  <oleObjects>
    <oleObject progId="Equation.3" shapeId="939539" r:id="rId1"/>
    <oleObject progId="Equation.3" shapeId="953112" r:id="rId2"/>
    <oleObject progId="Equation.3" shapeId="962843" r:id="rId3"/>
    <oleObject progId="Equation.3" shapeId="968424" r:id="rId4"/>
    <oleObject progId="Equation.3" shapeId="1013629" r:id="rId5"/>
    <oleObject progId="Equation.3" shapeId="1017451" r:id="rId6"/>
    <oleObject progId="Equation.3" shapeId="1023171" r:id="rId7"/>
    <oleObject progId="Equation.3" shapeId="1422628" r:id="rId8"/>
    <oleObject progId="Equation.3" shapeId="1441100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7">
      <selection activeCell="B6" sqref="B6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ht="65.25" customHeight="1" thickBot="1">
      <c r="A1" s="168" t="s">
        <v>49</v>
      </c>
    </row>
    <row r="2" spans="1:4" s="15" customFormat="1" ht="39.75" customHeight="1" thickBot="1">
      <c r="A2" s="16" t="s">
        <v>38</v>
      </c>
      <c r="B2" s="30" t="s">
        <v>39</v>
      </c>
      <c r="C2" s="30" t="s">
        <v>3</v>
      </c>
      <c r="D2" s="33" t="s">
        <v>4</v>
      </c>
    </row>
    <row r="3" spans="1:4" ht="36" customHeight="1">
      <c r="A3" s="31" t="s">
        <v>50</v>
      </c>
      <c r="B3" s="204">
        <f>IF('A vagyoni helyzet alakulása'!B23&lt;&gt;0,ROUND(('A vagyoni helyzet alakulása'!B8/'A vagyoni helyzet alakulása'!B23)*100,2),0)</f>
        <v>1531.91</v>
      </c>
      <c r="C3" s="204">
        <f>IF('A vagyoni helyzet alakulása'!C23&lt;&gt;0,ROUND(('A vagyoni helyzet alakulása'!C8/'A vagyoni helyzet alakulása'!C23)*100,2),0)</f>
        <v>999.86</v>
      </c>
      <c r="D3" s="196">
        <f>IF(B3&lt;&gt;0,C3-B3,"-    ")</f>
        <v>-532.0500000000001</v>
      </c>
    </row>
    <row r="4" spans="1:4" ht="36" customHeight="1">
      <c r="A4" s="35" t="s">
        <v>51</v>
      </c>
      <c r="B4" s="207" t="e">
        <f>IF(FORRÁSOK!C34&lt;&gt;0,ROUND((('[1]ESZKÖZÖK'!C42+'[1]ESZKÖZÖK'!C43)/FORRÁSOK!C34)*100,2),0)</f>
        <v>#REF!</v>
      </c>
      <c r="C4" s="207">
        <f>IF(FORRÁSOK!D34&lt;&gt;0,ROUND((('[1]ESZKÖZÖK'!D42+'[1]ESZKÖZÖK'!D43)/FORRÁSOK!D34)*100,2),0)</f>
        <v>0</v>
      </c>
      <c r="D4" s="198" t="e">
        <f>IF(B4&lt;&gt;0,C4-B4,"-    ")</f>
        <v>#REF!</v>
      </c>
    </row>
    <row r="5" spans="1:4" ht="36" customHeight="1" thickBot="1">
      <c r="A5" s="32" t="s">
        <v>52</v>
      </c>
      <c r="B5" s="208">
        <f>IF(('A vagyoni helyzet alakulása'!B22+'A vagyoni helyzet alakulása'!B18)&lt;&gt;0,ROUND((('A vagyoni helyzet alakulása'!B22)/('A vagyoni helyzet alakulása'!B22+'A vagyoni helyzet alakulása'!B18))*100,2),0)</f>
        <v>0</v>
      </c>
      <c r="C5" s="208">
        <f>IF(('A vagyoni helyzet alakulása'!C22+'A vagyoni helyzet alakulása'!C18)&lt;&gt;0,ROUND((('A vagyoni helyzet alakulása'!C22)/('A vagyoni helyzet alakulása'!C22+'A vagyoni helyzet alakulása'!C18))*100,2),0)</f>
        <v>0</v>
      </c>
      <c r="D5" s="209" t="str">
        <f>IF(B5&lt;&gt;0,C5-B5,"-    ")</f>
        <v>-    </v>
      </c>
    </row>
    <row r="6" ht="76.5" customHeight="1"/>
    <row r="7" ht="36" customHeight="1" thickBot="1">
      <c r="A7" s="34" t="s">
        <v>53</v>
      </c>
    </row>
    <row r="8" spans="1:4" s="15" customFormat="1" ht="39.75" customHeight="1" thickBot="1">
      <c r="A8" s="16" t="s">
        <v>38</v>
      </c>
      <c r="B8" s="30" t="s">
        <v>39</v>
      </c>
      <c r="C8" s="30" t="s">
        <v>3</v>
      </c>
      <c r="D8" s="33" t="s">
        <v>4</v>
      </c>
    </row>
    <row r="9" spans="1:4" ht="36" customHeight="1">
      <c r="A9" s="31" t="s">
        <v>54</v>
      </c>
      <c r="B9" s="204">
        <f>IF('A vagyoni helyzet alakulása'!B23&lt;&gt;0,ROUND(('A vagyoni helyzet alakulása'!B10/'A vagyoni helyzet alakulása'!B23)*100,2),0)</f>
        <v>1423.03</v>
      </c>
      <c r="C9" s="204">
        <f>IF('A vagyoni helyzet alakulása'!C23&lt;&gt;0,ROUND(('A vagyoni helyzet alakulása'!C10/'A vagyoni helyzet alakulása'!C23)*100,2),0)</f>
        <v>696.3</v>
      </c>
      <c r="D9" s="196">
        <f>IF(B9&lt;&gt;0,C9-B9,"-    ")</f>
        <v>-726.73</v>
      </c>
    </row>
    <row r="10" spans="1:4" ht="36" customHeight="1" thickBot="1">
      <c r="A10" s="32" t="s">
        <v>55</v>
      </c>
      <c r="B10" s="208">
        <f>IF(('A vagyoni helyzet alakulása'!B23)&lt;&gt;0,ROUND((('A vagyoni helyzet alakulása'!B12)/('A vagyoni helyzet alakulása'!B23))*100,2),0)</f>
        <v>1126.54</v>
      </c>
      <c r="C10" s="208">
        <f>IF(('A vagyoni helyzet alakulása'!C23)&lt;&gt;0,ROUND((('A vagyoni helyzet alakulása'!C12)/('A vagyoni helyzet alakulása'!C23))*100,2),0)</f>
        <v>1903.7</v>
      </c>
      <c r="D10" s="209">
        <f>IF(B10&lt;&gt;0,C10-B10,"-    ")</f>
        <v>777.1600000000001</v>
      </c>
    </row>
  </sheetData>
  <sheetProtection sheet="1" objects="1" scenarios="1"/>
  <conditionalFormatting sqref="B3:C5 B9:C10">
    <cfRule type="cellIs" priority="1" dxfId="1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7"/>
  <headerFooter alignWithMargins="0">
    <oddHeader>&amp;C&amp;"Times New Roman CE,Félkövér"&amp;14&amp;A</oddHeader>
  </headerFooter>
  <legacyDrawing r:id="rId6"/>
  <oleObjects>
    <oleObject progId="Equation.3" shapeId="1526735" r:id="rId1"/>
    <oleObject progId="Equation.3" shapeId="1534432" r:id="rId2"/>
    <oleObject progId="Equation.3" shapeId="1543483" r:id="rId3"/>
    <oleObject progId="Equation.3" shapeId="1633108" r:id="rId4"/>
    <oleObject progId="Equation.3" shapeId="163685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476</v>
      </c>
    </row>
    <row r="2" ht="14.25">
      <c r="A2" s="112" t="s">
        <v>96</v>
      </c>
    </row>
    <row r="3" ht="13.5" thickBot="1">
      <c r="E3" s="113" t="s">
        <v>131</v>
      </c>
    </row>
    <row r="4" spans="1:5" s="67" customFormat="1" ht="18.75" customHeight="1" thickBot="1">
      <c r="A4" s="114" t="s">
        <v>91</v>
      </c>
      <c r="B4" s="114" t="s">
        <v>92</v>
      </c>
      <c r="C4" s="114" t="s">
        <v>93</v>
      </c>
      <c r="D4" s="114" t="s">
        <v>94</v>
      </c>
      <c r="E4" s="114" t="s">
        <v>95</v>
      </c>
    </row>
    <row r="5" spans="1:5" ht="12.75">
      <c r="A5" s="115" t="s">
        <v>470</v>
      </c>
      <c r="B5" s="116">
        <v>3066</v>
      </c>
      <c r="C5" s="116"/>
      <c r="D5" s="116"/>
      <c r="E5" s="117">
        <f aca="true" t="shared" si="0" ref="E5:E10">B5+C5-D5</f>
        <v>3066</v>
      </c>
    </row>
    <row r="6" spans="1:5" ht="12.75">
      <c r="A6" s="118" t="s">
        <v>471</v>
      </c>
      <c r="B6" s="119">
        <v>511605</v>
      </c>
      <c r="C6" s="119">
        <v>362704</v>
      </c>
      <c r="D6" s="119"/>
      <c r="E6" s="120">
        <f t="shared" si="0"/>
        <v>874309</v>
      </c>
    </row>
    <row r="7" spans="1:5" ht="12.75">
      <c r="A7" s="118" t="s">
        <v>472</v>
      </c>
      <c r="B7" s="119">
        <v>12676</v>
      </c>
      <c r="C7" s="119">
        <v>136</v>
      </c>
      <c r="D7" s="119"/>
      <c r="E7" s="120">
        <f t="shared" si="0"/>
        <v>12812</v>
      </c>
    </row>
    <row r="8" spans="1:5" ht="12.75">
      <c r="A8" s="118" t="s">
        <v>107</v>
      </c>
      <c r="B8" s="119">
        <v>200</v>
      </c>
      <c r="C8" s="119">
        <v>9975</v>
      </c>
      <c r="D8" s="119"/>
      <c r="E8" s="120">
        <f t="shared" si="0"/>
        <v>10175</v>
      </c>
    </row>
    <row r="9" spans="1:5" ht="12.75">
      <c r="A9" s="118" t="s">
        <v>473</v>
      </c>
      <c r="B9" s="119"/>
      <c r="C9" s="119"/>
      <c r="D9" s="119"/>
      <c r="E9" s="120">
        <f t="shared" si="0"/>
        <v>0</v>
      </c>
    </row>
    <row r="10" spans="1:5" ht="13.5" thickBot="1">
      <c r="A10" s="121"/>
      <c r="B10" s="122"/>
      <c r="C10" s="122"/>
      <c r="D10" s="122"/>
      <c r="E10" s="123">
        <f t="shared" si="0"/>
        <v>0</v>
      </c>
    </row>
    <row r="14" ht="13.5">
      <c r="E14" s="110" t="s">
        <v>100</v>
      </c>
    </row>
    <row r="15" ht="14.25">
      <c r="A15" s="112" t="s">
        <v>101</v>
      </c>
    </row>
    <row r="16" ht="13.5" thickBot="1">
      <c r="E16" s="113" t="s">
        <v>131</v>
      </c>
    </row>
    <row r="17" spans="1:5" ht="13.5" thickBot="1">
      <c r="A17" s="114" t="s">
        <v>91</v>
      </c>
      <c r="B17" s="114" t="s">
        <v>92</v>
      </c>
      <c r="C17" s="114" t="s">
        <v>93</v>
      </c>
      <c r="D17" s="114" t="s">
        <v>94</v>
      </c>
      <c r="E17" s="114" t="s">
        <v>95</v>
      </c>
    </row>
    <row r="18" spans="1:5" ht="12.75">
      <c r="A18" s="115" t="s">
        <v>470</v>
      </c>
      <c r="B18" s="116">
        <v>2923</v>
      </c>
      <c r="C18" s="116">
        <v>32</v>
      </c>
      <c r="D18" s="116"/>
      <c r="E18" s="117">
        <f aca="true" t="shared" si="1" ref="E18:E23">B18+C18-D18</f>
        <v>2955</v>
      </c>
    </row>
    <row r="19" spans="1:5" ht="12.75">
      <c r="A19" s="118" t="s">
        <v>105</v>
      </c>
      <c r="B19" s="119">
        <v>111728</v>
      </c>
      <c r="C19" s="119">
        <v>173409</v>
      </c>
      <c r="D19" s="119"/>
      <c r="E19" s="120">
        <f t="shared" si="1"/>
        <v>285137</v>
      </c>
    </row>
    <row r="20" spans="1:5" ht="12.75">
      <c r="A20" s="118" t="s">
        <v>472</v>
      </c>
      <c r="B20" s="119">
        <v>10406</v>
      </c>
      <c r="C20" s="119">
        <v>1130</v>
      </c>
      <c r="D20" s="119"/>
      <c r="E20" s="120">
        <f t="shared" si="1"/>
        <v>11536</v>
      </c>
    </row>
    <row r="21" spans="1:5" ht="12.75">
      <c r="A21" s="118" t="s">
        <v>107</v>
      </c>
      <c r="B21" s="119">
        <v>200</v>
      </c>
      <c r="C21" s="119">
        <v>136</v>
      </c>
      <c r="D21" s="119"/>
      <c r="E21" s="120">
        <f t="shared" si="1"/>
        <v>336</v>
      </c>
    </row>
    <row r="22" spans="1:5" ht="12.75">
      <c r="A22" s="118" t="s">
        <v>474</v>
      </c>
      <c r="B22" s="119"/>
      <c r="C22" s="119"/>
      <c r="D22" s="119"/>
      <c r="E22" s="120">
        <f t="shared" si="1"/>
        <v>0</v>
      </c>
    </row>
    <row r="23" spans="1:5" ht="13.5" thickBot="1">
      <c r="A23" s="121"/>
      <c r="B23" s="122"/>
      <c r="C23" s="122"/>
      <c r="D23" s="122"/>
      <c r="E23" s="123">
        <f t="shared" si="1"/>
        <v>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CE,Félkövér"&amp;11Immateriális javak állományváltozásával kapcsolatos adatok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475</v>
      </c>
    </row>
    <row r="2" ht="14.25">
      <c r="A2" s="112"/>
    </row>
    <row r="3" ht="13.5" thickBot="1">
      <c r="E3" s="113" t="s">
        <v>131</v>
      </c>
    </row>
    <row r="4" spans="1:5" s="67" customFormat="1" ht="43.5" customHeight="1" thickBot="1">
      <c r="A4" s="114" t="s">
        <v>91</v>
      </c>
      <c r="B4" s="124" t="s">
        <v>286</v>
      </c>
      <c r="C4" s="124" t="s">
        <v>106</v>
      </c>
      <c r="D4" s="124" t="s">
        <v>107</v>
      </c>
      <c r="E4" s="114" t="s">
        <v>287</v>
      </c>
    </row>
    <row r="5" spans="1:5" s="111" customFormat="1" ht="12.75">
      <c r="A5" s="279" t="s">
        <v>288</v>
      </c>
      <c r="B5" s="280">
        <v>511606</v>
      </c>
      <c r="C5" s="280">
        <v>12675</v>
      </c>
      <c r="D5" s="280">
        <v>200</v>
      </c>
      <c r="E5" s="281">
        <f>SUM(B5:D5)</f>
        <v>524481</v>
      </c>
    </row>
    <row r="6" spans="1:5" s="111" customFormat="1" ht="12.75">
      <c r="A6" s="282" t="s">
        <v>289</v>
      </c>
      <c r="B6" s="283">
        <f>SUM(B7:B10)</f>
        <v>362704</v>
      </c>
      <c r="C6" s="283">
        <f>SUM(C7:C10)</f>
        <v>137</v>
      </c>
      <c r="D6" s="283">
        <f>SUM(D7:D10)</f>
        <v>9975</v>
      </c>
      <c r="E6" s="284">
        <f>SUM(E7:E10)</f>
        <v>372816</v>
      </c>
    </row>
    <row r="7" spans="1:5" ht="12.75">
      <c r="A7" s="285" t="s">
        <v>290</v>
      </c>
      <c r="B7" s="286">
        <v>12230</v>
      </c>
      <c r="C7" s="286">
        <v>137</v>
      </c>
      <c r="D7" s="286">
        <v>9975</v>
      </c>
      <c r="E7" s="287">
        <f>SUM(B7:D7)</f>
        <v>22342</v>
      </c>
    </row>
    <row r="8" spans="1:5" ht="12.75">
      <c r="A8" s="525" t="s">
        <v>494</v>
      </c>
      <c r="B8" s="289"/>
      <c r="C8" s="289"/>
      <c r="D8" s="289"/>
      <c r="E8" s="290">
        <f>SUM(B8:D8)</f>
        <v>0</v>
      </c>
    </row>
    <row r="9" spans="1:5" ht="12.75">
      <c r="A9" s="288" t="s">
        <v>291</v>
      </c>
      <c r="B9" s="289"/>
      <c r="C9" s="289"/>
      <c r="D9" s="289"/>
      <c r="E9" s="290">
        <f>SUM(B9:D9)</f>
        <v>0</v>
      </c>
    </row>
    <row r="10" spans="1:5" ht="12.75">
      <c r="A10" s="291" t="s">
        <v>292</v>
      </c>
      <c r="B10" s="292">
        <v>350474</v>
      </c>
      <c r="C10" s="292"/>
      <c r="D10" s="292"/>
      <c r="E10" s="293">
        <f>SUM(B10:D10)</f>
        <v>350474</v>
      </c>
    </row>
    <row r="11" spans="1:5" s="111" customFormat="1" ht="12.75">
      <c r="A11" s="282" t="s">
        <v>293</v>
      </c>
      <c r="B11" s="283">
        <f>SUM(B12:B15)</f>
        <v>0</v>
      </c>
      <c r="C11" s="283">
        <f>SUM(C12:C15)</f>
        <v>0</v>
      </c>
      <c r="D11" s="283">
        <f>SUM(D12:D15)</f>
        <v>0</v>
      </c>
      <c r="E11" s="284">
        <f>SUM(E12:E15)</f>
        <v>0</v>
      </c>
    </row>
    <row r="12" spans="1:5" ht="12.75">
      <c r="A12" s="285" t="s">
        <v>500</v>
      </c>
      <c r="B12" s="286"/>
      <c r="C12" s="286"/>
      <c r="D12" s="286"/>
      <c r="E12" s="287">
        <f>SUM(B12:D12)</f>
        <v>0</v>
      </c>
    </row>
    <row r="13" spans="1:5" ht="12.75">
      <c r="A13" s="288" t="s">
        <v>294</v>
      </c>
      <c r="B13" s="289"/>
      <c r="C13" s="289"/>
      <c r="D13" s="289"/>
      <c r="E13" s="290">
        <f>SUM(B13:D13)</f>
        <v>0</v>
      </c>
    </row>
    <row r="14" spans="1:5" ht="12.75">
      <c r="A14" s="288" t="s">
        <v>295</v>
      </c>
      <c r="B14" s="289"/>
      <c r="C14" s="289"/>
      <c r="D14" s="289"/>
      <c r="E14" s="290">
        <f>SUM(B14:D14)</f>
        <v>0</v>
      </c>
    </row>
    <row r="15" spans="1:5" ht="12.75">
      <c r="A15" s="291" t="s">
        <v>296</v>
      </c>
      <c r="B15" s="292"/>
      <c r="C15" s="292"/>
      <c r="D15" s="292"/>
      <c r="E15" s="293">
        <f>SUM(B15:D15)</f>
        <v>0</v>
      </c>
    </row>
    <row r="16" spans="1:5" s="111" customFormat="1" ht="13.5" thickBot="1">
      <c r="A16" s="294" t="s">
        <v>297</v>
      </c>
      <c r="B16" s="295">
        <f>B5+B6-B11</f>
        <v>874310</v>
      </c>
      <c r="C16" s="295">
        <f>C5+C6-C11</f>
        <v>12812</v>
      </c>
      <c r="D16" s="295">
        <f>D5+D6-D11</f>
        <v>10175</v>
      </c>
      <c r="E16" s="295">
        <f>SUM(B16:D16)</f>
        <v>897297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CE,Félkövér"&amp;11Beruházások állományváltozásai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Önk. Fácánkert</cp:lastModifiedBy>
  <cp:lastPrinted>2015-04-27T06:08:55Z</cp:lastPrinted>
  <dcterms:created xsi:type="dcterms:W3CDTF">1999-10-10T07:41:39Z</dcterms:created>
  <dcterms:modified xsi:type="dcterms:W3CDTF">2015-05-21T08:23:04Z</dcterms:modified>
  <cp:category/>
  <cp:version/>
  <cp:contentType/>
  <cp:contentStatus/>
</cp:coreProperties>
</file>