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6"/>
  </bookViews>
  <sheets>
    <sheet name="1. sz. mell." sheetId="1" r:id="rId1"/>
    <sheet name="2.1. sz. mell" sheetId="2" r:id="rId2"/>
    <sheet name="3.a.sz.mell" sheetId="3" r:id="rId3"/>
    <sheet name="3.b.sz.mell " sheetId="4" r:id="rId4"/>
    <sheet name="4.sz.mell" sheetId="5" r:id="rId5"/>
    <sheet name="5.sz.mell" sheetId="6" r:id="rId6"/>
    <sheet name="6.sz.mell." sheetId="7" r:id="rId7"/>
    <sheet name="7.sz.mell" sheetId="8" r:id="rId8"/>
    <sheet name="9. melléklet" sheetId="9" r:id="rId9"/>
    <sheet name="10. melléklet" sheetId="10" r:id="rId10"/>
    <sheet name="11 sz. mell" sheetId="11" r:id="rId11"/>
    <sheet name="Munka1" sheetId="12" r:id="rId12"/>
    <sheet name="Munka2" sheetId="13" r:id="rId13"/>
  </sheets>
  <definedNames>
    <definedName name="_xlnm.Print_Titles" localSheetId="1">'2.1. sz. mell'!$1:$7</definedName>
    <definedName name="_xlnm.Print_Area" localSheetId="8">'9. melléklet'!$A$1:$H$11</definedName>
  </definedNames>
  <calcPr fullCalcOnLoad="1"/>
</workbook>
</file>

<file path=xl/sharedStrings.xml><?xml version="1.0" encoding="utf-8"?>
<sst xmlns="http://schemas.openxmlformats.org/spreadsheetml/2006/main" count="454" uniqueCount="353">
  <si>
    <t>B E V É T E L E K</t>
  </si>
  <si>
    <t>Sor-szám</t>
  </si>
  <si>
    <t>Bevételi jogcím</t>
  </si>
  <si>
    <t>1.</t>
  </si>
  <si>
    <t>I. Önkormányzat működési bevételei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</si>
  <si>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</si>
  <si>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</si>
  <si>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</si>
  <si>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</si>
  <si>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</si>
  <si>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</si>
  <si>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</si>
  <si>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</si>
  <si>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</si>
  <si>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</si>
  <si>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</si>
  <si>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</si>
  <si>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</si>
  <si>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</si>
  <si>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</si>
  <si>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</si>
  <si>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</si>
  <si>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</si>
  <si>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</si>
  <si>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</si>
  <si>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</si>
  <si>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FOLYÓ BEVÉTELEK ÖSSZESEN:</t>
  </si>
  <si>
    <t>BEVÉTELEK ÖSSZESEN:</t>
  </si>
  <si>
    <t>K I A D Á S O K</t>
  </si>
  <si>
    <t>I. Folyó (működési) kiadások</t>
  </si>
  <si>
    <t>Tartalékok</t>
  </si>
  <si>
    <t>Cím neve, száma</t>
  </si>
  <si>
    <t>01</t>
  </si>
  <si>
    <t>Alcím neve, száma</t>
  </si>
  <si>
    <t xml:space="preserve">  ………...…………        </t>
  </si>
  <si>
    <t>Kiemelt előirány-zat</t>
  </si>
  <si>
    <t>száma</t>
  </si>
  <si>
    <t>Bevételek</t>
  </si>
  <si>
    <t>Átengedett központi adók</t>
  </si>
  <si>
    <t>Bírságok, egyéb bevételek</t>
  </si>
  <si>
    <t>Tárgyi eszközök, immateriális javak érték.</t>
  </si>
  <si>
    <t>Egyéb felhalmozási bevételek</t>
  </si>
  <si>
    <t>Egyéb központi támogatás</t>
  </si>
  <si>
    <t>EU támogatás</t>
  </si>
  <si>
    <t>Pénzforgalom nélküli bevételek</t>
  </si>
  <si>
    <t>Kiadások</t>
  </si>
  <si>
    <t>Működési kiadások</t>
  </si>
  <si>
    <t>Felhalmozási célú kiadások</t>
  </si>
  <si>
    <t>Egyéb fejlesztési célú kiadások</t>
  </si>
  <si>
    <t xml:space="preserve">KIADÁSOK ÖSSZESEN: </t>
  </si>
  <si>
    <t>Létszámkeret /átlagos állományi létszám/ (fő)</t>
  </si>
  <si>
    <t>I. Működési célú (folyó) bevételek, működési célú (folyó) kiadások mérlege
(Önkormányzati szinten)</t>
  </si>
  <si>
    <t>Megnevezés</t>
  </si>
  <si>
    <t>Társ. és szociálpol. juttatások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</si>
  <si>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</si>
  <si>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</si>
  <si>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</si>
  <si>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</si>
  <si>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</si>
  <si>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</si>
  <si>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</si>
  <si>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</si>
  <si>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</si>
  <si>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</si>
  <si>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</si>
  <si>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Felhalmozási célú pénzeszközátadás</t>
  </si>
  <si>
    <t>Hitelek, kölcsönök bevételei</t>
  </si>
  <si>
    <t>Önkormányzatok sajátos felhalmozási és tőkebevételei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</si>
  <si>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</si>
  <si>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</si>
  <si>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</si>
  <si>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</si>
  <si>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</si>
  <si>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</si>
  <si>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</si>
  <si>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Központi (fejezettől) költségvetési szervtől</t>
  </si>
  <si>
    <t>Előző évi várható pénzmaradvány igénybev.</t>
  </si>
  <si>
    <t xml:space="preserve">Forráshiány </t>
  </si>
  <si>
    <t>Pénzügyi befektetések kiadásai</t>
  </si>
  <si>
    <t>Egyéb tartalék</t>
  </si>
  <si>
    <t>V. Finanszírozási bevételek</t>
  </si>
  <si>
    <t>Támogatások, kiegészítések</t>
  </si>
  <si>
    <t>Előző évi vállalkozási eredmény igénybev.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</si>
  <si>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</si>
  <si>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</si>
  <si>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</si>
  <si>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</si>
  <si>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</si>
  <si>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</si>
  <si>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 xml:space="preserve">III. Tartalékok </t>
  </si>
  <si>
    <t>IV.  Hitelek kamatai</t>
  </si>
  <si>
    <t>VI. Finanszírozási kiadások</t>
  </si>
  <si>
    <t>Hitelek kamatai</t>
  </si>
  <si>
    <t>Előirányzat-csoport</t>
  </si>
  <si>
    <t>Előirányzat-csoport, kiemelt előirányzat megnevezése</t>
  </si>
  <si>
    <t>Előirányzat</t>
  </si>
  <si>
    <t>Előző évi vállalkozási eredmény igénybevétele</t>
  </si>
  <si>
    <t>Cél-, címzett támogatás</t>
  </si>
  <si>
    <t>Költségvetési szervek támogatása</t>
  </si>
  <si>
    <t>Támogatásértékű bev. elkülönített állami pénzalapból</t>
  </si>
  <si>
    <t>Támogatásértékű bevételek</t>
  </si>
  <si>
    <t>Támogatásértékű kiadások</t>
  </si>
  <si>
    <t>Felhalmozási célú hiteltörlesztés</t>
  </si>
  <si>
    <t>Felhalmozási célú hitel felvétel</t>
  </si>
  <si>
    <t>Teljesítés %-a</t>
  </si>
  <si>
    <t>Támogatásért. bev. helyi önkormányzatoktól</t>
  </si>
  <si>
    <t>Függő, átfutó bevételek</t>
  </si>
  <si>
    <t>Összesen:</t>
  </si>
  <si>
    <t>Hitel jellege</t>
  </si>
  <si>
    <t>Felvétel
éve</t>
  </si>
  <si>
    <t xml:space="preserve">Lejárat 
éve </t>
  </si>
  <si>
    <t>Állomány december 31-én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</si>
  <si>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</si>
  <si>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</si>
  <si>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</si>
  <si>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</si>
  <si>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</si>
  <si>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</si>
  <si>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</si>
  <si>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</si>
  <si>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</si>
  <si>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............................</t>
  </si>
  <si>
    <t>Beruházás célonként</t>
  </si>
  <si>
    <t>Felújítás feladatonként</t>
  </si>
  <si>
    <t>Összesen (1+4+7+9)</t>
  </si>
  <si>
    <t>Fejlesztési célú tartalék</t>
  </si>
  <si>
    <t>V. Egyéb kiadások (függő, átfutó)</t>
  </si>
  <si>
    <t xml:space="preserve">  Átvett pénzeszközök</t>
  </si>
  <si>
    <t>Függő-, átfutó bevételek</t>
  </si>
  <si>
    <t>Civil támogatási keret</t>
  </si>
  <si>
    <t>Bursa Hungarica ösztöndíj támogatása</t>
  </si>
  <si>
    <t>Átadott pénzeszközök</t>
  </si>
  <si>
    <t>Civil szervezeteknek nyújtott kölcsön</t>
  </si>
  <si>
    <t>Likvid hitel felvétel</t>
  </si>
  <si>
    <t>Működési kamatkiadások</t>
  </si>
  <si>
    <t>Támogatási kölcsönök kiadásai</t>
  </si>
  <si>
    <t>Működési célú hiteltörlesztés</t>
  </si>
  <si>
    <t>Működési célú
kötelezettségek</t>
  </si>
  <si>
    <t>Háztartásoknak nyújtott szociális kölcsön</t>
  </si>
  <si>
    <t>2/1. számú melléklet</t>
  </si>
  <si>
    <t xml:space="preserve">Felhalmozási célú hiteltörlesztés (tőke+kamat) , lejárat: </t>
  </si>
  <si>
    <t>Felhalmozási célú tartalékok</t>
  </si>
  <si>
    <t xml:space="preserve">    Óvodafenntartó Társulás</t>
  </si>
  <si>
    <t>Támogatási kölcsönök visszatérülése</t>
  </si>
  <si>
    <t>Támogatási kölcsönök nyújtása</t>
  </si>
  <si>
    <t>Önkormányzatok egyes köznevelési feladatainak támogatása</t>
  </si>
  <si>
    <t xml:space="preserve">  Támogatások államháztartások kívülről</t>
  </si>
  <si>
    <t xml:space="preserve">Működési célú támogatások, kiegészítések </t>
  </si>
  <si>
    <t>Felhalmozási  célú támogatások</t>
  </si>
  <si>
    <t>Egyéb közhatalmi bevételek</t>
  </si>
  <si>
    <t>Egyéb kiadások (elvonások és befizetések)</t>
  </si>
  <si>
    <t>MARADVÁNY-KIMUTATÁS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</si>
  <si>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</si>
  <si>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</si>
  <si>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</si>
  <si>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</si>
  <si>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</si>
  <si>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</si>
  <si>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A) Alaptevékenység maradványa (=I+-II)</t>
  </si>
  <si>
    <t>Vállalkozási tevékenység költségvetési bevételei</t>
  </si>
  <si>
    <t>Vállalkozási tevékenység költségvetési kiadásai</t>
  </si>
  <si>
    <t>II. Alaptevékenység finanszírozási egyenlege (=04-05)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</si>
  <si>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</si>
  <si>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</si>
  <si>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</si>
  <si>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</si>
  <si>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</si>
  <si>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</si>
  <si>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</si>
  <si>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</si>
  <si>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B) Vállalkozási tevékenység maradványa (=III+-IV)</t>
  </si>
  <si>
    <t>G) Vállalkozási tevékenység felhasználható maradványa (=B-F)</t>
  </si>
  <si>
    <t>Közhatalmi bevételek</t>
  </si>
  <si>
    <t>Működési bevételek</t>
  </si>
  <si>
    <t>Fácánkert Község Önkormányzata</t>
  </si>
  <si>
    <t>Államh. Belüli megelőlegezés</t>
  </si>
  <si>
    <t>Háztartásoknak nyújtot lakáscélú kölcsön</t>
  </si>
  <si>
    <t>Tanulói bérlettérítés</t>
  </si>
  <si>
    <t>FÁCÁNKERT KÖZSÉG ÖNKORMÁNYZATA</t>
  </si>
  <si>
    <t xml:space="preserve">Átvett pénzeszközök működési </t>
  </si>
  <si>
    <t>Tulajdonosi bevételek  B404</t>
  </si>
  <si>
    <t>2018.</t>
  </si>
  <si>
    <t>Önként vállalat feladatok forrásai és kiadásai:</t>
  </si>
  <si>
    <t xml:space="preserve"> 084070 - Szociális ösztöndíjak (Bursa Hungarica)</t>
  </si>
  <si>
    <t>103010 - Elhunyt személyek hátramaradottainak pénzbeli ellátása</t>
  </si>
  <si>
    <t>016080 - Kiemelt állami és önkormányzati rendezvények</t>
  </si>
  <si>
    <t>084032 - Civil szervezetek programtámogatása</t>
  </si>
  <si>
    <t>084031 - Civil szervezetek működési támogatása</t>
  </si>
  <si>
    <t>074051 - Nem fertőző megbetegedések megelőzése</t>
  </si>
  <si>
    <t>031030 - Közterület rendjének fenntartása</t>
  </si>
  <si>
    <t>086030 - Nemzetközi kulturális együttműködés</t>
  </si>
  <si>
    <t>Kötelező feladatok forrásai és kiadásai:</t>
  </si>
  <si>
    <t>900020 - Önkormányzatok funkcióira nem sorolható bevételei áh-on kívülről</t>
  </si>
  <si>
    <t>107060 - Egyéb szociális pénzbeli és term-i ellátások, támog.</t>
  </si>
  <si>
    <t>107054 - Családsegítés</t>
  </si>
  <si>
    <t>107051 - Szociális étkeztetés</t>
  </si>
  <si>
    <t>106020 - Lakásfenntartással, lakhatással összef. Ellátások</t>
  </si>
  <si>
    <t>105010 - Munkanélküli aktív korúak ellátása</t>
  </si>
  <si>
    <t>104051 - Gyermekvédelmi pénzbeli és term-i ellátások</t>
  </si>
  <si>
    <t>082091 - TÁMOP (IKSZT)</t>
  </si>
  <si>
    <t>082092 - Közművelődés - kulturális értékek gondozása</t>
  </si>
  <si>
    <t>082044 - Könyvtári szolgáltatások</t>
  </si>
  <si>
    <t>074031 - Család és nővédelmi egészségügyi gondozás</t>
  </si>
  <si>
    <t>072112 - Háziorvosi ügyelet ellátása</t>
  </si>
  <si>
    <t>066020 - Város-, községgazdálkodási egyéb szolg.</t>
  </si>
  <si>
    <t>066010 - Zöldterület- kezelés</t>
  </si>
  <si>
    <t>064010 - Közvilágítás</t>
  </si>
  <si>
    <t>063020  Víztermelés,- kezelés,- ellátás</t>
  </si>
  <si>
    <t>045160 - Közutak, hidak, alagutak üzemeltetése, fenntart.</t>
  </si>
  <si>
    <t>045120 - Út, autópálya építése</t>
  </si>
  <si>
    <t>041233 - Hosszabb időtartamú közfogl.</t>
  </si>
  <si>
    <t>018030 - Támogatási célú finanszírozási műveletek</t>
  </si>
  <si>
    <t>018010 - Önkormányzatok elszámolásai a kp-i költgvetéssel</t>
  </si>
  <si>
    <t>013360 - Más szerv részsére végzett pü-i, üzemeltetési, egyéb szolg.</t>
  </si>
  <si>
    <t>013350 - Önkorm-i vagyonnal való gazdálkodással kapcs. fel.</t>
  </si>
  <si>
    <t>013320 - Köztemető-fenntartás és működtetés</t>
  </si>
  <si>
    <t>011320 - Nemzetközi szervezetekben való részvétel</t>
  </si>
  <si>
    <t>011130 - Önkrományzatok általános igazgatási tev.</t>
  </si>
  <si>
    <t>I. KIADÁSI JOGCÍMEK</t>
  </si>
  <si>
    <t xml:space="preserve">Bevétel </t>
  </si>
  <si>
    <t>Kiadás</t>
  </si>
  <si>
    <t xml:space="preserve">081045 Szabadidősport tevékenység és támogatása </t>
  </si>
  <si>
    <t>082091 - Közművelődés - közösségi és társadalmi részv.</t>
  </si>
  <si>
    <t>091140 - Óvodai nevelés, ellátás működtetés feladatai</t>
  </si>
  <si>
    <t xml:space="preserve">107052 - Házi segítségnyújtás </t>
  </si>
  <si>
    <t xml:space="preserve">107055 - Falugondnoki, tanyagondnoki szolgáltatás </t>
  </si>
  <si>
    <t>900060 - Finanszírozási műveletek</t>
  </si>
  <si>
    <t>104037 - Intézményen kívüli gyermekétkeztetés</t>
  </si>
  <si>
    <t>052020 - Szennyvíz gyűjtése, tisztitása, elhelyezése</t>
  </si>
  <si>
    <t>900010 - központi kv. Funkcióra nem sorolható bevételei áh.k.</t>
  </si>
  <si>
    <t>Előző évi maradvány</t>
  </si>
  <si>
    <t>Forintban!</t>
  </si>
  <si>
    <t>Forintban</t>
  </si>
  <si>
    <t xml:space="preserve">Tolna és Környéke Szoc.Alapszolgáltatási Központ </t>
  </si>
  <si>
    <t xml:space="preserve">Egyéb pénzeszköz átadás vállalkozásoknak </t>
  </si>
  <si>
    <t>2019.</t>
  </si>
  <si>
    <t>I/2 Közhatalmi bevételek</t>
  </si>
  <si>
    <t>Felhalmozási bevételek</t>
  </si>
  <si>
    <t xml:space="preserve">041232 - Start-munka program téli közfoglalkoztatás </t>
  </si>
  <si>
    <t>102050 - Időskorúak társadalmi integrációját célzó programok</t>
  </si>
  <si>
    <t>2020.</t>
  </si>
  <si>
    <t xml:space="preserve">   Bogyiszló Község Önkormányzata óvoda pályázat</t>
  </si>
  <si>
    <t>2017-2018</t>
  </si>
  <si>
    <t>2018. év</t>
  </si>
  <si>
    <t>Személyi jellegű juttatások  K1</t>
  </si>
  <si>
    <t>Munkaadókat terhelő járulékok  K2</t>
  </si>
  <si>
    <t>Dologi jellegű kiadások   K3</t>
  </si>
  <si>
    <t>Ellátottak pénzbeli juttatása  K4</t>
  </si>
  <si>
    <t>Kölcsön nyújtás államháztartáson kívülre  K508</t>
  </si>
  <si>
    <t>Működési célú támogatások államháztart. kívülre K512</t>
  </si>
  <si>
    <t>Általános tartalék   K513</t>
  </si>
  <si>
    <t>Beruházások  K6</t>
  </si>
  <si>
    <t>Felújítások  K7</t>
  </si>
  <si>
    <t>Egyéb felhalmozási célú kiadások  K8</t>
  </si>
  <si>
    <t>Államháztartáson belüli megelőlegezés visszaf.  K914</t>
  </si>
  <si>
    <t>Előző évi elszámolásból számazó kiadások    K5021</t>
  </si>
  <si>
    <t>Helyi  önkormányzatok működésének támogatása  B111</t>
  </si>
  <si>
    <t>Önkormányzatok szociális és gyermekjóléti feladatainak támogatása  B113</t>
  </si>
  <si>
    <t>Önkormányzatok kulturális feladainak támogatása  B114</t>
  </si>
  <si>
    <t>Elszámolásból származó bevétel  B116</t>
  </si>
  <si>
    <t>Támogatások elkülönített állami pénzalaptól  B16</t>
  </si>
  <si>
    <t>Támogatás EU-s programokra  B16</t>
  </si>
  <si>
    <t>Működési célú támogatás központi kezelésű ei.  B16</t>
  </si>
  <si>
    <t>Felhalmozsái c élú támogatások államházt. Belülről  B25</t>
  </si>
  <si>
    <t>Készletértékesítés ellenértéke  B401</t>
  </si>
  <si>
    <t>Szolgáltatások ellenértéke  B402</t>
  </si>
  <si>
    <t>Ellátási díjak  B405</t>
  </si>
  <si>
    <t>Kamatbevételek  B408</t>
  </si>
  <si>
    <t>Vagyoni típusú adók  B34</t>
  </si>
  <si>
    <t>Iparűzési adó  B351</t>
  </si>
  <si>
    <t>Gépjárműadók  B354</t>
  </si>
  <si>
    <t>Talajterhelési díj   B36</t>
  </si>
  <si>
    <t>Pótlék, bírság  B36</t>
  </si>
  <si>
    <t>Kiadások visszatérítései  B411</t>
  </si>
  <si>
    <t>Előző évi maradvány igénybevétele   B813</t>
  </si>
  <si>
    <t>Államháztartáson belüli megelőlegezések  B814</t>
  </si>
  <si>
    <t>Támogatási kölcsön visszatérülése  B64</t>
  </si>
  <si>
    <t xml:space="preserve">  Felhalmozási célra átvett pénz  B75</t>
  </si>
  <si>
    <t>Működési célú átvett pénzeszközök  B65</t>
  </si>
  <si>
    <t>Támogatások központi költségvetési szervtől  B16</t>
  </si>
  <si>
    <t>Működési célú átvett pénz egyéb vállalkozástól  B65</t>
  </si>
  <si>
    <t>I/1. Intézményi működési bevételek  B4</t>
  </si>
  <si>
    <t xml:space="preserve">II. Felhalmozási bevételek  </t>
  </si>
  <si>
    <t>Közhatalmi bevételek    B3</t>
  </si>
  <si>
    <t>Helyi önkormányzatok működésének általános tám. B111</t>
  </si>
  <si>
    <t>Önkormányzatok szociális és gyermekjóléti feladatainak támogatása   B113</t>
  </si>
  <si>
    <t>Önkormányzatok kulturális feladainak támogatása   B114</t>
  </si>
  <si>
    <t>Helyi önkormányzatok kiegészítő támogatása B115</t>
  </si>
  <si>
    <t>Egyéb működési támogatás áh. Belülről  B16</t>
  </si>
  <si>
    <t>Elszámolásból származó bevételek  B116</t>
  </si>
  <si>
    <t>III. Támogatások</t>
  </si>
  <si>
    <t>Kölcsön visszatérülés  B64</t>
  </si>
  <si>
    <t>Előző évi költségvetési maradvány iénybevétele  B813</t>
  </si>
  <si>
    <t>Felhalmozáci célú átvett pénzeszközök  B75</t>
  </si>
  <si>
    <t>Átvett pénzeszközök B65</t>
  </si>
  <si>
    <t>IV. Átvett pénzeszközök</t>
  </si>
  <si>
    <t>Felhalmozási célő támogatások államh.belülről    B25</t>
  </si>
  <si>
    <t>Személyi  juttatások   K1</t>
  </si>
  <si>
    <t>Munkaadókat terhelő járulékok   K2</t>
  </si>
  <si>
    <t>Dologi  kiadások   K3</t>
  </si>
  <si>
    <t>Ellátottak pénzbeli juttatásai      K4</t>
  </si>
  <si>
    <t>Felújítás  K7</t>
  </si>
  <si>
    <t>Beruházási kiadások    K6</t>
  </si>
  <si>
    <t>II. Felhalmozási célú kiadások</t>
  </si>
  <si>
    <t>Álllamháztartáson belüli megelőlegezések visszafizetése  K914</t>
  </si>
  <si>
    <t>Működési célú támogatások államh.belülre  K506</t>
  </si>
  <si>
    <t>Működési célú támogatások államh.kívülre  K512</t>
  </si>
  <si>
    <t>Előző évi elszámolásból származó kiadás  K5021</t>
  </si>
  <si>
    <t>Működési célú költségv.támog. és kieg.támog.   B115</t>
  </si>
  <si>
    <t>Működ. célú támogatások államházt.belülre  K506</t>
  </si>
  <si>
    <t>2018. évi mód. Ei.</t>
  </si>
  <si>
    <t>2018. évi teljesítés</t>
  </si>
  <si>
    <t>Működési bevételek   B4</t>
  </si>
  <si>
    <t>Közhatalmi bevételek  B3</t>
  </si>
  <si>
    <t>Előző évi maradvány  B813</t>
  </si>
  <si>
    <t>Személyi juttatások K1</t>
  </si>
  <si>
    <t>Munkaadókat terhelő járulék  K2</t>
  </si>
  <si>
    <t>Dologi kiadások   K3</t>
  </si>
  <si>
    <t>Kölcsön nyújtás  K508</t>
  </si>
  <si>
    <t>Államházt. belüli megelőleg.vf.     K914</t>
  </si>
  <si>
    <t>Tartalékok   K513</t>
  </si>
  <si>
    <t>Működési célú tám.államh.belülre  K506</t>
  </si>
  <si>
    <t>Működési célú tám.államh.kívülre  K512</t>
  </si>
  <si>
    <t>2018. évi mód.ei.</t>
  </si>
  <si>
    <t>Felújítás   K7</t>
  </si>
  <si>
    <t>Intézményi beruházás   K6</t>
  </si>
  <si>
    <t>Felhalmozási célra átvett pénz  B75</t>
  </si>
  <si>
    <t>Felhalm.célú támog.államh.belülről   B25</t>
  </si>
  <si>
    <t>Előző évi elsz.származó kiadás K5021</t>
  </si>
  <si>
    <t>Finanszírozási bevételek  B64</t>
  </si>
  <si>
    <t>Felhasználás 2017.XII.31-ig</t>
  </si>
  <si>
    <t>2018. évi mód. Előirányzat</t>
  </si>
  <si>
    <t>2018. évi teljestés</t>
  </si>
  <si>
    <t>Belterületi járdák felújítása /Ady,Bethlen,Béke,Kossuth,Rákóczi utcák/</t>
  </si>
  <si>
    <t>Felhasználás 2017. XII.31-ig</t>
  </si>
  <si>
    <t>Faluház nyilászáró csere, udvar, parkoló térkő burkolat</t>
  </si>
  <si>
    <t>TAK település arculati kéziköny, településképi rendelet</t>
  </si>
  <si>
    <t>EFOP pályázat eszközei</t>
  </si>
  <si>
    <t>Peruzzo T3 aprítógép</t>
  </si>
  <si>
    <t>Tűzhely, szekrények, polcok óvodába</t>
  </si>
  <si>
    <t>Kombítűzhely, beépíthető sütő</t>
  </si>
  <si>
    <t xml:space="preserve"> </t>
  </si>
  <si>
    <t>Konyhabútor hivatalba</t>
  </si>
  <si>
    <t>Akkus fúró, nyomtató hivatal, fénymásoló óvoda</t>
  </si>
  <si>
    <t>091220 - Köznev.intézmény1-4 évf. tanulók</t>
  </si>
  <si>
    <t>Szekszárd Balassa János Kórház felújítás</t>
  </si>
  <si>
    <t xml:space="preserve">Bogyiszó Község Önkormányzata </t>
  </si>
  <si>
    <t>E.R.Ö.V. használati díj terhére végzett felújítás /víz-szennyvíz/</t>
  </si>
  <si>
    <t>2018. előtti teljesítés</t>
  </si>
  <si>
    <t>2021.</t>
  </si>
  <si>
    <t>2022. után</t>
  </si>
  <si>
    <t>Út felújítás Béke, Ady, Jókai., Rákóczi utcákban</t>
  </si>
  <si>
    <t>2018. évi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</si>
</sst>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00"/>
    <numFmt numFmtId="169" formatCode="#,###__;\-\ #,###__"/>
    <numFmt numFmtId="170" formatCode="#,##0_ ;\-#,##0\ "/>
  </numFmts>
  <fonts count="62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8"/>
      <name val="Times New Roman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0" fillId="0" borderId="0" xfId="0" applyNumberFormat="1" applyAlignment="1">
      <alignment horizontal="centerContinuous" vertical="center"/>
    </xf>
    <xf numFmtId="166" fontId="6" fillId="0" borderId="0" xfId="0" applyNumberFormat="1" applyFont="1" applyAlignment="1">
      <alignment horizontal="centerContinuous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0" fillId="0" borderId="0" xfId="0" applyNumberFormat="1" applyAlignment="1" applyProtection="1">
      <alignment vertical="center" wrapText="1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2" fillId="0" borderId="0" xfId="56" applyFont="1">
      <alignment/>
      <protection/>
    </xf>
    <xf numFmtId="0" fontId="0" fillId="0" borderId="0" xfId="56" applyFont="1" applyFill="1">
      <alignment/>
      <protection/>
    </xf>
    <xf numFmtId="166" fontId="6" fillId="0" borderId="13" xfId="56" applyNumberFormat="1" applyFont="1" applyBorder="1" applyAlignment="1" applyProtection="1">
      <alignment horizontal="centerContinuous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Alignment="1" applyProtection="1">
      <alignment horizontal="right" wrapText="1"/>
      <protection/>
    </xf>
    <xf numFmtId="166" fontId="5" fillId="0" borderId="0" xfId="0" applyNumberFormat="1" applyFont="1" applyAlignment="1">
      <alignment horizontal="right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33" borderId="25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166" fontId="7" fillId="0" borderId="28" xfId="0" applyNumberFormat="1" applyFont="1" applyBorder="1" applyAlignment="1" applyProtection="1">
      <alignment horizontal="center" vertical="center" wrapText="1"/>
      <protection/>
    </xf>
    <xf numFmtId="166" fontId="7" fillId="0" borderId="29" xfId="0" applyNumberFormat="1" applyFont="1" applyBorder="1" applyAlignment="1" applyProtection="1">
      <alignment horizontal="center" vertical="center" wrapText="1"/>
      <protection/>
    </xf>
    <xf numFmtId="166" fontId="7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57" applyFont="1" applyFill="1" applyAlignment="1" applyProtection="1">
      <alignment horizontal="centerContinuous" vertical="center"/>
      <protection locked="0"/>
    </xf>
    <xf numFmtId="0" fontId="15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16" fillId="0" borderId="0" xfId="57" applyFont="1">
      <alignment/>
      <protection/>
    </xf>
    <xf numFmtId="0" fontId="15" fillId="0" borderId="0" xfId="57" applyAlignment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66" fontId="4" fillId="0" borderId="11" xfId="0" applyNumberFormat="1" applyFont="1" applyBorder="1" applyAlignment="1">
      <alignment horizontal="centerContinuous" vertical="center" wrapText="1"/>
    </xf>
    <xf numFmtId="166" fontId="4" fillId="0" borderId="10" xfId="0" applyNumberFormat="1" applyFont="1" applyBorder="1" applyAlignment="1">
      <alignment horizontal="centerContinuous" vertical="center" wrapText="1"/>
    </xf>
    <xf numFmtId="166" fontId="4" fillId="0" borderId="12" xfId="0" applyNumberFormat="1" applyFont="1" applyBorder="1" applyAlignment="1">
      <alignment horizontal="centerContinuous" vertical="center" wrapText="1"/>
    </xf>
    <xf numFmtId="166" fontId="12" fillId="0" borderId="24" xfId="0" applyNumberFormat="1" applyFont="1" applyBorder="1" applyAlignment="1" applyProtection="1">
      <alignment vertical="center" wrapText="1"/>
      <protection locked="0"/>
    </xf>
    <xf numFmtId="166" fontId="12" fillId="0" borderId="19" xfId="0" applyNumberFormat="1" applyFont="1" applyBorder="1" applyAlignment="1">
      <alignment horizontal="left" vertical="center" wrapText="1" indent="1"/>
    </xf>
    <xf numFmtId="166" fontId="12" fillId="0" borderId="20" xfId="0" applyNumberFormat="1" applyFont="1" applyBorder="1" applyAlignment="1" applyProtection="1">
      <alignment vertical="center" wrapText="1"/>
      <protection locked="0"/>
    </xf>
    <xf numFmtId="166" fontId="12" fillId="0" borderId="34" xfId="0" applyNumberFormat="1" applyFont="1" applyBorder="1" applyAlignment="1" applyProtection="1">
      <alignment vertical="center" wrapText="1"/>
      <protection locked="0"/>
    </xf>
    <xf numFmtId="166" fontId="12" fillId="0" borderId="21" xfId="0" applyNumberFormat="1" applyFont="1" applyBorder="1" applyAlignment="1">
      <alignment horizontal="left" vertical="center" wrapText="1" indent="1"/>
    </xf>
    <xf numFmtId="166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2" fillId="0" borderId="35" xfId="0" applyNumberFormat="1" applyFont="1" applyBorder="1" applyAlignment="1" applyProtection="1">
      <alignment vertical="center" wrapText="1"/>
      <protection locked="0"/>
    </xf>
    <xf numFmtId="166" fontId="12" fillId="0" borderId="36" xfId="0" applyNumberFormat="1" applyFont="1" applyBorder="1" applyAlignment="1" applyProtection="1">
      <alignment vertical="center" wrapText="1"/>
      <protection locked="0"/>
    </xf>
    <xf numFmtId="166" fontId="12" fillId="0" borderId="37" xfId="0" applyNumberFormat="1" applyFont="1" applyBorder="1" applyAlignment="1" applyProtection="1">
      <alignment vertical="center" wrapText="1"/>
      <protection locked="0"/>
    </xf>
    <xf numFmtId="166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6" fontId="7" fillId="33" borderId="11" xfId="0" applyNumberFormat="1" applyFont="1" applyFill="1" applyBorder="1" applyAlignment="1">
      <alignment horizontal="left" vertical="center" wrapText="1" indent="1"/>
    </xf>
    <xf numFmtId="166" fontId="7" fillId="33" borderId="10" xfId="0" applyNumberFormat="1" applyFont="1" applyFill="1" applyBorder="1" applyAlignment="1">
      <alignment vertical="center" wrapText="1"/>
    </xf>
    <xf numFmtId="166" fontId="7" fillId="33" borderId="28" xfId="0" applyNumberFormat="1" applyFont="1" applyFill="1" applyBorder="1" applyAlignment="1">
      <alignment horizontal="left" vertical="center" wrapText="1" indent="1"/>
    </xf>
    <xf numFmtId="166" fontId="12" fillId="33" borderId="29" xfId="0" applyNumberFormat="1" applyFont="1" applyFill="1" applyBorder="1" applyAlignment="1" applyProtection="1">
      <alignment horizontal="center" vertical="center" wrapText="1"/>
      <protection/>
    </xf>
    <xf numFmtId="166" fontId="12" fillId="33" borderId="30" xfId="0" applyNumberFormat="1" applyFont="1" applyFill="1" applyBorder="1" applyAlignment="1" applyProtection="1">
      <alignment horizontal="center" vertical="center" wrapText="1"/>
      <protection/>
    </xf>
    <xf numFmtId="166" fontId="12" fillId="0" borderId="14" xfId="0" applyNumberFormat="1" applyFont="1" applyBorder="1" applyAlignment="1">
      <alignment horizontal="left" vertical="center" wrapText="1" indent="1"/>
    </xf>
    <xf numFmtId="166" fontId="12" fillId="0" borderId="38" xfId="0" applyNumberFormat="1" applyFont="1" applyBorder="1" applyAlignment="1" applyProtection="1">
      <alignment horizontal="left" vertical="center" wrapText="1" indent="1"/>
      <protection locked="0"/>
    </xf>
    <xf numFmtId="166" fontId="4" fillId="0" borderId="12" xfId="0" applyNumberFormat="1" applyFont="1" applyBorder="1" applyAlignment="1" applyProtection="1">
      <alignment horizontal="center" vertical="center" wrapText="1"/>
      <protection/>
    </xf>
    <xf numFmtId="166" fontId="12" fillId="0" borderId="19" xfId="0" applyNumberFormat="1" applyFont="1" applyBorder="1" applyAlignment="1" applyProtection="1">
      <alignment horizontal="center" vertical="center" wrapText="1"/>
      <protection locked="0"/>
    </xf>
    <xf numFmtId="166" fontId="12" fillId="0" borderId="39" xfId="0" applyNumberFormat="1" applyFont="1" applyBorder="1" applyAlignment="1" applyProtection="1">
      <alignment horizontal="center" vertical="center" wrapText="1"/>
      <protection locked="0"/>
    </xf>
    <xf numFmtId="166" fontId="7" fillId="33" borderId="12" xfId="0" applyNumberFormat="1" applyFont="1" applyFill="1" applyBorder="1" applyAlignment="1" applyProtection="1">
      <alignment vertical="center" wrapText="1"/>
      <protection/>
    </xf>
    <xf numFmtId="0" fontId="12" fillId="0" borderId="19" xfId="0" applyFont="1" applyBorder="1" applyAlignment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7" fillId="33" borderId="11" xfId="0" applyFont="1" applyFill="1" applyBorder="1" applyAlignment="1">
      <alignment horizontal="left" vertical="center" wrapText="1" indent="1"/>
    </xf>
    <xf numFmtId="166" fontId="12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0" xfId="56" applyFont="1" applyFill="1" applyBorder="1" applyAlignment="1" applyProtection="1">
      <alignment horizontal="left" vertical="center" wrapText="1" indent="1"/>
      <protection/>
    </xf>
    <xf numFmtId="0" fontId="12" fillId="0" borderId="29" xfId="56" applyFont="1" applyFill="1" applyBorder="1" applyAlignment="1" applyProtection="1">
      <alignment horizontal="left" vertical="center" wrapText="1" indent="1"/>
      <protection/>
    </xf>
    <xf numFmtId="0" fontId="7" fillId="0" borderId="11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33" borderId="40" xfId="56" applyFont="1" applyFill="1" applyBorder="1" applyAlignment="1" applyProtection="1">
      <alignment horizontal="center" vertical="center" wrapText="1"/>
      <protection/>
    </xf>
    <xf numFmtId="0" fontId="7" fillId="33" borderId="41" xfId="56" applyFont="1" applyFill="1" applyBorder="1" applyAlignment="1" applyProtection="1">
      <alignment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7" fillId="33" borderId="10" xfId="56" applyFont="1" applyFill="1" applyBorder="1" applyAlignment="1" applyProtection="1">
      <alignment vertical="center" wrapText="1"/>
      <protection/>
    </xf>
    <xf numFmtId="0" fontId="12" fillId="33" borderId="11" xfId="56" applyFont="1" applyFill="1" applyBorder="1" applyAlignment="1" applyProtection="1">
      <alignment horizontal="center" vertical="center" wrapText="1"/>
      <protection/>
    </xf>
    <xf numFmtId="0" fontId="12" fillId="0" borderId="21" xfId="56" applyFont="1" applyFill="1" applyBorder="1" applyAlignment="1" applyProtection="1">
      <alignment horizontal="center" vertical="center" wrapText="1"/>
      <protection/>
    </xf>
    <xf numFmtId="0" fontId="12" fillId="0" borderId="19" xfId="56" applyFont="1" applyFill="1" applyBorder="1" applyAlignment="1" applyProtection="1">
      <alignment horizontal="center" vertical="center" wrapText="1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3" xfId="56" applyFont="1" applyFill="1" applyBorder="1" applyAlignment="1" applyProtection="1">
      <alignment horizontal="center" vertical="center" wrapText="1"/>
      <protection/>
    </xf>
    <xf numFmtId="0" fontId="12" fillId="0" borderId="24" xfId="56" applyFont="1" applyFill="1" applyBorder="1" applyAlignment="1" applyProtection="1">
      <alignment horizontal="left" vertical="center" wrapText="1" indent="1"/>
      <protection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Alignment="1" applyProtection="1">
      <alignment horizontal="left" indent="1"/>
      <protection/>
    </xf>
    <xf numFmtId="0" fontId="12" fillId="0" borderId="36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0" fontId="7" fillId="33" borderId="1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6" fontId="6" fillId="0" borderId="0" xfId="56" applyNumberFormat="1" applyFont="1" applyFill="1" applyBorder="1" applyAlignment="1" applyProtection="1">
      <alignment horizontal="centerContinuous" vertical="center"/>
      <protection/>
    </xf>
    <xf numFmtId="166" fontId="6" fillId="0" borderId="13" xfId="56" applyNumberFormat="1" applyFont="1" applyFill="1" applyBorder="1" applyAlignment="1" applyProtection="1">
      <alignment horizontal="centerContinuous" vertical="center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left" vertical="center" wrapText="1" indent="1"/>
      <protection/>
    </xf>
    <xf numFmtId="0" fontId="12" fillId="0" borderId="18" xfId="56" applyFont="1" applyFill="1" applyBorder="1" applyAlignment="1" applyProtection="1">
      <alignment horizontal="left" vertical="center" wrapText="1" indent="1"/>
      <protection/>
    </xf>
    <xf numFmtId="166" fontId="7" fillId="33" borderId="41" xfId="56" applyNumberFormat="1" applyFont="1" applyFill="1" applyBorder="1" applyAlignment="1" applyProtection="1">
      <alignment vertical="center" wrapText="1"/>
      <protection/>
    </xf>
    <xf numFmtId="166" fontId="12" fillId="0" borderId="15" xfId="56" applyNumberFormat="1" applyFont="1" applyFill="1" applyBorder="1" applyAlignment="1" applyProtection="1">
      <alignment vertical="center" wrapText="1"/>
      <protection locked="0"/>
    </xf>
    <xf numFmtId="166" fontId="12" fillId="0" borderId="20" xfId="56" applyNumberFormat="1" applyFont="1" applyFill="1" applyBorder="1" applyAlignment="1" applyProtection="1">
      <alignment vertical="center" wrapText="1"/>
      <protection locked="0"/>
    </xf>
    <xf numFmtId="166" fontId="12" fillId="0" borderId="36" xfId="56" applyNumberFormat="1" applyFont="1" applyFill="1" applyBorder="1" applyAlignment="1" applyProtection="1">
      <alignment vertical="center" wrapText="1"/>
      <protection locked="0"/>
    </xf>
    <xf numFmtId="166" fontId="7" fillId="33" borderId="10" xfId="56" applyNumberFormat="1" applyFont="1" applyFill="1" applyBorder="1" applyAlignment="1" applyProtection="1">
      <alignment vertical="center" wrapText="1"/>
      <protection locked="0"/>
    </xf>
    <xf numFmtId="166" fontId="7" fillId="33" borderId="10" xfId="56" applyNumberFormat="1" applyFont="1" applyFill="1" applyBorder="1" applyAlignment="1" applyProtection="1">
      <alignment vertical="center" wrapText="1"/>
      <protection/>
    </xf>
    <xf numFmtId="166" fontId="12" fillId="0" borderId="24" xfId="56" applyNumberFormat="1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>
      <alignment horizontal="centerContinuous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166" fontId="12" fillId="0" borderId="23" xfId="0" applyNumberFormat="1" applyFont="1" applyBorder="1" applyAlignment="1" applyProtection="1">
      <alignment horizontal="left" vertical="center" wrapText="1" indent="1"/>
      <protection/>
    </xf>
    <xf numFmtId="166" fontId="12" fillId="0" borderId="44" xfId="0" applyNumberFormat="1" applyFont="1" applyBorder="1" applyAlignment="1" applyProtection="1">
      <alignment vertical="center" wrapText="1"/>
      <protection locked="0"/>
    </xf>
    <xf numFmtId="166" fontId="12" fillId="0" borderId="19" xfId="0" applyNumberFormat="1" applyFont="1" applyBorder="1" applyAlignment="1" applyProtection="1">
      <alignment horizontal="left" vertical="center" wrapText="1" indent="1"/>
      <protection/>
    </xf>
    <xf numFmtId="166" fontId="12" fillId="0" borderId="39" xfId="0" applyNumberFormat="1" applyFont="1" applyBorder="1" applyAlignment="1" applyProtection="1">
      <alignment horizontal="left" vertical="center" wrapText="1"/>
      <protection locked="0"/>
    </xf>
    <xf numFmtId="166" fontId="12" fillId="0" borderId="45" xfId="0" applyNumberFormat="1" applyFont="1" applyBorder="1" applyAlignment="1" applyProtection="1">
      <alignment vertical="center" wrapText="1"/>
      <protection locked="0"/>
    </xf>
    <xf numFmtId="166" fontId="12" fillId="0" borderId="14" xfId="0" applyNumberFormat="1" applyFont="1" applyBorder="1" applyAlignment="1" applyProtection="1">
      <alignment horizontal="left" vertical="center" wrapText="1" indent="1"/>
      <protection/>
    </xf>
    <xf numFmtId="166" fontId="7" fillId="33" borderId="10" xfId="0" applyNumberFormat="1" applyFont="1" applyFill="1" applyBorder="1" applyAlignment="1" applyProtection="1">
      <alignment vertical="center" wrapText="1"/>
      <protection/>
    </xf>
    <xf numFmtId="166" fontId="12" fillId="0" borderId="22" xfId="56" applyNumberFormat="1" applyFont="1" applyFill="1" applyBorder="1" applyAlignment="1" applyProtection="1">
      <alignment vertical="center" wrapText="1"/>
      <protection locked="0"/>
    </xf>
    <xf numFmtId="166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166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6" fontId="12" fillId="0" borderId="29" xfId="56" applyNumberFormat="1" applyFont="1" applyFill="1" applyBorder="1" applyAlignment="1" applyProtection="1">
      <alignment horizontal="right" vertical="center" wrapText="1"/>
      <protection locked="0"/>
    </xf>
    <xf numFmtId="166" fontId="4" fillId="0" borderId="27" xfId="56" applyNumberFormat="1" applyFont="1" applyBorder="1" applyAlignment="1" applyProtection="1">
      <alignment horizontal="center" vertical="center" wrapText="1"/>
      <protection locked="0"/>
    </xf>
    <xf numFmtId="166" fontId="4" fillId="0" borderId="27" xfId="56" applyNumberFormat="1" applyFont="1" applyBorder="1" applyAlignment="1">
      <alignment horizontal="center" vertical="center" wrapText="1"/>
      <protection/>
    </xf>
    <xf numFmtId="166" fontId="7" fillId="0" borderId="10" xfId="56" applyNumberFormat="1" applyFont="1" applyBorder="1" applyAlignment="1" applyProtection="1">
      <alignment horizontal="center" vertical="center" wrapText="1"/>
      <protection locked="0"/>
    </xf>
    <xf numFmtId="166" fontId="14" fillId="33" borderId="10" xfId="56" applyNumberFormat="1" applyFont="1" applyFill="1" applyBorder="1" applyAlignment="1" applyProtection="1">
      <alignment vertical="center" wrapText="1"/>
      <protection/>
    </xf>
    <xf numFmtId="166" fontId="6" fillId="0" borderId="0" xfId="56" applyNumberFormat="1" applyFont="1" applyFill="1" applyBorder="1" applyAlignment="1" applyProtection="1">
      <alignment vertical="center" wrapText="1"/>
      <protection/>
    </xf>
    <xf numFmtId="166" fontId="3" fillId="0" borderId="0" xfId="56" applyNumberFormat="1" applyFont="1" applyFill="1">
      <alignment/>
      <protection/>
    </xf>
    <xf numFmtId="166" fontId="6" fillId="0" borderId="0" xfId="56" applyNumberFormat="1" applyFont="1" applyFill="1" applyBorder="1" applyAlignment="1" applyProtection="1">
      <alignment horizontal="centerContinuous" vertical="center"/>
      <protection locked="0"/>
    </xf>
    <xf numFmtId="166" fontId="6" fillId="0" borderId="13" xfId="56" applyNumberFormat="1" applyFont="1" applyFill="1" applyBorder="1" applyAlignment="1" applyProtection="1">
      <alignment horizontal="centerContinuous" vertical="center"/>
      <protection locked="0"/>
    </xf>
    <xf numFmtId="166" fontId="3" fillId="0" borderId="0" xfId="56" applyNumberFormat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12" fillId="0" borderId="46" xfId="0" applyNumberFormat="1" applyFont="1" applyBorder="1" applyAlignment="1" applyProtection="1">
      <alignment horizontal="left" vertical="center" wrapText="1" indent="1"/>
      <protection/>
    </xf>
    <xf numFmtId="166" fontId="7" fillId="33" borderId="11" xfId="0" applyNumberFormat="1" applyFont="1" applyFill="1" applyBorder="1" applyAlignment="1">
      <alignment horizontal="left" vertical="center" wrapText="1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vertical="center" wrapText="1"/>
      <protection/>
    </xf>
    <xf numFmtId="166" fontId="7" fillId="0" borderId="10" xfId="5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6" fontId="14" fillId="33" borderId="47" xfId="0" applyNumberFormat="1" applyFont="1" applyFill="1" applyBorder="1" applyAlignment="1" applyProtection="1">
      <alignment vertical="center" wrapText="1"/>
      <protection/>
    </xf>
    <xf numFmtId="166" fontId="12" fillId="0" borderId="35" xfId="0" applyNumberFormat="1" applyFont="1" applyFill="1" applyBorder="1" applyAlignment="1" applyProtection="1">
      <alignment vertical="center" wrapText="1"/>
      <protection locked="0"/>
    </xf>
    <xf numFmtId="166" fontId="14" fillId="33" borderId="47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 applyProtection="1">
      <alignment vertical="center" wrapText="1"/>
      <protection locked="0"/>
    </xf>
    <xf numFmtId="166" fontId="12" fillId="0" borderId="48" xfId="0" applyNumberFormat="1" applyFont="1" applyFill="1" applyBorder="1" applyAlignment="1" applyProtection="1">
      <alignment vertical="center" wrapText="1"/>
      <protection locked="0"/>
    </xf>
    <xf numFmtId="166" fontId="12" fillId="0" borderId="44" xfId="0" applyNumberFormat="1" applyFont="1" applyFill="1" applyBorder="1" applyAlignment="1" applyProtection="1">
      <alignment vertical="center" wrapText="1"/>
      <protection locked="0"/>
    </xf>
    <xf numFmtId="166" fontId="7" fillId="33" borderId="47" xfId="0" applyNumberFormat="1" applyFont="1" applyFill="1" applyBorder="1" applyAlignment="1">
      <alignment vertical="center" wrapText="1"/>
    </xf>
    <xf numFmtId="166" fontId="14" fillId="0" borderId="47" xfId="0" applyNumberFormat="1" applyFont="1" applyFill="1" applyBorder="1" applyAlignment="1" applyProtection="1">
      <alignment vertical="center" wrapText="1"/>
      <protection locked="0"/>
    </xf>
    <xf numFmtId="166" fontId="7" fillId="33" borderId="49" xfId="0" applyNumberFormat="1" applyFont="1" applyFill="1" applyBorder="1" applyAlignment="1">
      <alignment vertical="center" wrapText="1"/>
    </xf>
    <xf numFmtId="166" fontId="4" fillId="0" borderId="49" xfId="56" applyNumberFormat="1" applyFont="1" applyBorder="1" applyAlignment="1" applyProtection="1">
      <alignment horizontal="center" vertical="center" wrapText="1"/>
      <protection locked="0"/>
    </xf>
    <xf numFmtId="0" fontId="4" fillId="0" borderId="50" xfId="56" applyFont="1" applyBorder="1" applyAlignment="1">
      <alignment horizontal="center" wrapText="1"/>
      <protection/>
    </xf>
    <xf numFmtId="166" fontId="7" fillId="0" borderId="47" xfId="56" applyNumberFormat="1" applyFont="1" applyBorder="1" applyAlignment="1" applyProtection="1">
      <alignment horizontal="center" vertical="center" wrapText="1"/>
      <protection locked="0"/>
    </xf>
    <xf numFmtId="166" fontId="7" fillId="0" borderId="47" xfId="56" applyNumberFormat="1" applyFont="1" applyFill="1" applyBorder="1" applyAlignment="1" applyProtection="1">
      <alignment vertical="center" wrapText="1"/>
      <protection locked="0"/>
    </xf>
    <xf numFmtId="166" fontId="12" fillId="0" borderId="48" xfId="56" applyNumberFormat="1" applyFont="1" applyFill="1" applyBorder="1" applyAlignment="1" applyProtection="1">
      <alignment horizontal="right" vertical="center" wrapText="1"/>
      <protection locked="0"/>
    </xf>
    <xf numFmtId="166" fontId="12" fillId="0" borderId="35" xfId="56" applyNumberFormat="1" applyFont="1" applyFill="1" applyBorder="1" applyAlignment="1" applyProtection="1">
      <alignment horizontal="right" vertical="center" wrapText="1"/>
      <protection locked="0"/>
    </xf>
    <xf numFmtId="166" fontId="12" fillId="0" borderId="51" xfId="56" applyNumberFormat="1" applyFont="1" applyFill="1" applyBorder="1" applyAlignment="1" applyProtection="1">
      <alignment horizontal="right" vertical="center" wrapText="1"/>
      <protection locked="0"/>
    </xf>
    <xf numFmtId="166" fontId="12" fillId="0" borderId="44" xfId="56" applyNumberFormat="1" applyFont="1" applyFill="1" applyBorder="1" applyAlignment="1" applyProtection="1">
      <alignment vertical="center" wrapText="1"/>
      <protection locked="0"/>
    </xf>
    <xf numFmtId="166" fontId="12" fillId="0" borderId="48" xfId="56" applyNumberFormat="1" applyFont="1" applyFill="1" applyBorder="1" applyAlignment="1" applyProtection="1">
      <alignment vertical="center" wrapText="1"/>
      <protection locked="0"/>
    </xf>
    <xf numFmtId="166" fontId="12" fillId="0" borderId="45" xfId="56" applyNumberFormat="1" applyFont="1" applyFill="1" applyBorder="1" applyAlignment="1" applyProtection="1">
      <alignment vertical="center" wrapText="1"/>
      <protection locked="0"/>
    </xf>
    <xf numFmtId="166" fontId="12" fillId="0" borderId="35" xfId="56" applyNumberFormat="1" applyFont="1" applyFill="1" applyBorder="1" applyAlignment="1" applyProtection="1">
      <alignment vertical="center" wrapText="1"/>
      <protection locked="0"/>
    </xf>
    <xf numFmtId="0" fontId="7" fillId="0" borderId="52" xfId="56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2" fillId="0" borderId="53" xfId="66" applyFont="1" applyFill="1" applyBorder="1" applyAlignment="1">
      <alignment vertical="center" wrapText="1"/>
    </xf>
    <xf numFmtId="9" fontId="12" fillId="0" borderId="34" xfId="66" applyFont="1" applyFill="1" applyBorder="1" applyAlignment="1">
      <alignment vertical="center" wrapText="1"/>
    </xf>
    <xf numFmtId="9" fontId="12" fillId="0" borderId="37" xfId="66" applyFont="1" applyFill="1" applyBorder="1" applyAlignment="1">
      <alignment vertical="center" wrapText="1"/>
    </xf>
    <xf numFmtId="9" fontId="7" fillId="33" borderId="12" xfId="66" applyFont="1" applyFill="1" applyBorder="1" applyAlignment="1">
      <alignment vertical="center" wrapText="1"/>
    </xf>
    <xf numFmtId="9" fontId="13" fillId="33" borderId="12" xfId="66" applyFont="1" applyFill="1" applyBorder="1" applyAlignment="1">
      <alignment vertical="center" wrapText="1"/>
    </xf>
    <xf numFmtId="9" fontId="12" fillId="0" borderId="53" xfId="66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9" fontId="12" fillId="0" borderId="44" xfId="66" applyFont="1" applyBorder="1" applyAlignment="1" applyProtection="1">
      <alignment vertical="center" wrapText="1"/>
      <protection locked="0"/>
    </xf>
    <xf numFmtId="166" fontId="12" fillId="0" borderId="20" xfId="0" applyNumberFormat="1" applyFont="1" applyBorder="1" applyAlignment="1">
      <alignment vertical="center" wrapText="1"/>
    </xf>
    <xf numFmtId="166" fontId="12" fillId="0" borderId="20" xfId="0" applyNumberFormat="1" applyFont="1" applyBorder="1" applyAlignment="1" applyProtection="1">
      <alignment vertical="center" wrapText="1"/>
      <protection locked="0"/>
    </xf>
    <xf numFmtId="9" fontId="12" fillId="0" borderId="53" xfId="66" applyFont="1" applyBorder="1" applyAlignment="1" applyProtection="1">
      <alignment vertical="center" wrapText="1"/>
      <protection locked="0"/>
    </xf>
    <xf numFmtId="166" fontId="4" fillId="0" borderId="47" xfId="0" applyNumberFormat="1" applyFont="1" applyBorder="1" applyAlignment="1">
      <alignment horizontal="center" vertical="center" wrapText="1"/>
    </xf>
    <xf numFmtId="166" fontId="12" fillId="33" borderId="51" xfId="0" applyNumberFormat="1" applyFont="1" applyFill="1" applyBorder="1" applyAlignment="1" applyProtection="1">
      <alignment horizontal="center" vertical="center" wrapText="1"/>
      <protection/>
    </xf>
    <xf numFmtId="166" fontId="0" fillId="33" borderId="12" xfId="0" applyNumberFormat="1" applyFill="1" applyBorder="1" applyAlignment="1">
      <alignment vertical="center" wrapText="1"/>
    </xf>
    <xf numFmtId="166" fontId="7" fillId="0" borderId="19" xfId="0" applyNumberFormat="1" applyFont="1" applyBorder="1" applyAlignment="1" applyProtection="1">
      <alignment horizontal="center" vertical="center" wrapText="1"/>
      <protection locked="0"/>
    </xf>
    <xf numFmtId="166" fontId="12" fillId="0" borderId="17" xfId="56" applyNumberFormat="1" applyFont="1" applyFill="1" applyBorder="1" applyAlignment="1" applyProtection="1">
      <alignment vertical="center" wrapText="1"/>
      <protection locked="0"/>
    </xf>
    <xf numFmtId="9" fontId="12" fillId="0" borderId="12" xfId="66" applyFont="1" applyBorder="1" applyAlignment="1">
      <alignment vertical="center" wrapText="1"/>
    </xf>
    <xf numFmtId="9" fontId="7" fillId="33" borderId="12" xfId="56" applyNumberFormat="1" applyFont="1" applyFill="1" applyBorder="1">
      <alignment/>
      <protection/>
    </xf>
    <xf numFmtId="9" fontId="12" fillId="0" borderId="54" xfId="56" applyNumberFormat="1" applyFont="1" applyBorder="1">
      <alignment/>
      <protection/>
    </xf>
    <xf numFmtId="9" fontId="12" fillId="0" borderId="53" xfId="56" applyNumberFormat="1" applyFont="1" applyBorder="1">
      <alignment/>
      <protection/>
    </xf>
    <xf numFmtId="9" fontId="12" fillId="0" borderId="34" xfId="56" applyNumberFormat="1" applyFont="1" applyBorder="1">
      <alignment/>
      <protection/>
    </xf>
    <xf numFmtId="9" fontId="12" fillId="0" borderId="37" xfId="56" applyNumberFormat="1" applyFont="1" applyBorder="1">
      <alignment/>
      <protection/>
    </xf>
    <xf numFmtId="9" fontId="12" fillId="0" borderId="55" xfId="56" applyNumberFormat="1" applyFont="1" applyFill="1" applyBorder="1">
      <alignment/>
      <protection/>
    </xf>
    <xf numFmtId="9" fontId="12" fillId="0" borderId="34" xfId="56" applyNumberFormat="1" applyFont="1" applyFill="1" applyBorder="1">
      <alignment/>
      <protection/>
    </xf>
    <xf numFmtId="9" fontId="12" fillId="0" borderId="12" xfId="56" applyNumberFormat="1" applyFont="1" applyBorder="1">
      <alignment/>
      <protection/>
    </xf>
    <xf numFmtId="0" fontId="12" fillId="0" borderId="3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166" fontId="12" fillId="0" borderId="27" xfId="0" applyNumberFormat="1" applyFont="1" applyFill="1" applyBorder="1" applyAlignment="1" applyProtection="1">
      <alignment vertical="center" wrapText="1"/>
      <protection locked="0"/>
    </xf>
    <xf numFmtId="0" fontId="6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 vertical="top"/>
      <protection/>
    </xf>
    <xf numFmtId="0" fontId="17" fillId="0" borderId="0" xfId="57" applyFont="1" applyFill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16" fillId="0" borderId="0" xfId="57" applyFont="1" applyFill="1" applyAlignment="1">
      <alignment vertical="center"/>
      <protection/>
    </xf>
    <xf numFmtId="166" fontId="19" fillId="0" borderId="0" xfId="59" applyNumberFormat="1" applyFont="1" applyAlignment="1">
      <alignment horizontal="center" vertical="center" wrapText="1"/>
      <protection/>
    </xf>
    <xf numFmtId="166" fontId="19" fillId="0" borderId="0" xfId="59" applyNumberFormat="1" applyFont="1" applyAlignment="1">
      <alignment vertical="center" wrapText="1"/>
      <protection/>
    </xf>
    <xf numFmtId="166" fontId="20" fillId="0" borderId="0" xfId="59" applyNumberFormat="1" applyFont="1" applyAlignment="1">
      <alignment horizontal="right" vertical="center"/>
      <protection/>
    </xf>
    <xf numFmtId="166" fontId="21" fillId="0" borderId="15" xfId="59" applyNumberFormat="1" applyFont="1" applyBorder="1" applyAlignment="1">
      <alignment horizontal="centerContinuous" vertical="center"/>
      <protection/>
    </xf>
    <xf numFmtId="166" fontId="21" fillId="0" borderId="55" xfId="59" applyNumberFormat="1" applyFont="1" applyBorder="1" applyAlignment="1">
      <alignment horizontal="centerContinuous" vertical="center"/>
      <protection/>
    </xf>
    <xf numFmtId="166" fontId="22" fillId="0" borderId="0" xfId="59" applyNumberFormat="1" applyFont="1" applyAlignment="1">
      <alignment vertical="center"/>
      <protection/>
    </xf>
    <xf numFmtId="166" fontId="21" fillId="0" borderId="20" xfId="59" applyNumberFormat="1" applyFont="1" applyBorder="1" applyAlignment="1">
      <alignment horizontal="center" vertical="center"/>
      <protection/>
    </xf>
    <xf numFmtId="166" fontId="21" fillId="0" borderId="34" xfId="59" applyNumberFormat="1" applyFont="1" applyBorder="1" applyAlignment="1">
      <alignment horizontal="center" vertical="center" wrapText="1"/>
      <protection/>
    </xf>
    <xf numFmtId="166" fontId="22" fillId="0" borderId="0" xfId="59" applyNumberFormat="1" applyFont="1" applyAlignment="1">
      <alignment horizontal="center" vertical="center"/>
      <protection/>
    </xf>
    <xf numFmtId="166" fontId="23" fillId="0" borderId="19" xfId="59" applyNumberFormat="1" applyFont="1" applyBorder="1" applyAlignment="1">
      <alignment horizontal="center" vertical="center" wrapText="1"/>
      <protection/>
    </xf>
    <xf numFmtId="166" fontId="23" fillId="0" borderId="20" xfId="59" applyNumberFormat="1" applyFont="1" applyBorder="1" applyAlignment="1">
      <alignment horizontal="center" vertical="center" wrapText="1"/>
      <protection/>
    </xf>
    <xf numFmtId="166" fontId="23" fillId="0" borderId="34" xfId="59" applyNumberFormat="1" applyFont="1" applyBorder="1" applyAlignment="1">
      <alignment horizontal="center" vertical="center" wrapText="1"/>
      <protection/>
    </xf>
    <xf numFmtId="166" fontId="22" fillId="0" borderId="0" xfId="59" applyNumberFormat="1" applyFont="1" applyAlignment="1">
      <alignment horizontal="center" vertical="center" wrapText="1"/>
      <protection/>
    </xf>
    <xf numFmtId="166" fontId="23" fillId="0" borderId="20" xfId="59" applyNumberFormat="1" applyFont="1" applyBorder="1" applyAlignment="1">
      <alignment horizontal="left" vertical="center" wrapText="1"/>
      <protection/>
    </xf>
    <xf numFmtId="166" fontId="24" fillId="35" borderId="20" xfId="59" applyNumberFormat="1" applyFont="1" applyFill="1" applyBorder="1" applyAlignment="1">
      <alignment horizontal="center" vertical="center" wrapText="1"/>
      <protection/>
    </xf>
    <xf numFmtId="3" fontId="23" fillId="33" borderId="20" xfId="59" applyNumberFormat="1" applyFont="1" applyFill="1" applyBorder="1" applyAlignment="1">
      <alignment vertical="center" wrapText="1"/>
      <protection/>
    </xf>
    <xf numFmtId="3" fontId="23" fillId="33" borderId="34" xfId="59" applyNumberFormat="1" applyFont="1" applyFill="1" applyBorder="1" applyAlignment="1">
      <alignment vertical="center" wrapText="1"/>
      <protection/>
    </xf>
    <xf numFmtId="166" fontId="23" fillId="0" borderId="0" xfId="59" applyNumberFormat="1" applyFont="1" applyAlignment="1">
      <alignment vertical="center" wrapText="1"/>
      <protection/>
    </xf>
    <xf numFmtId="166" fontId="23" fillId="33" borderId="20" xfId="59" applyNumberFormat="1" applyFont="1" applyFill="1" applyBorder="1" applyAlignment="1">
      <alignment vertical="center" wrapText="1"/>
      <protection/>
    </xf>
    <xf numFmtId="166" fontId="23" fillId="33" borderId="34" xfId="59" applyNumberFormat="1" applyFont="1" applyFill="1" applyBorder="1" applyAlignment="1">
      <alignment vertical="center" wrapText="1"/>
      <protection/>
    </xf>
    <xf numFmtId="0" fontId="24" fillId="0" borderId="20" xfId="59" applyFont="1" applyBorder="1" applyAlignment="1">
      <alignment horizontal="left" vertical="center" wrapText="1" indent="1"/>
      <protection/>
    </xf>
    <xf numFmtId="167" fontId="24" fillId="0" borderId="20" xfId="59" applyNumberFormat="1" applyFont="1" applyBorder="1" applyAlignment="1" applyProtection="1">
      <alignment horizontal="center" vertical="center" wrapText="1"/>
      <protection locked="0"/>
    </xf>
    <xf numFmtId="166" fontId="24" fillId="0" borderId="20" xfId="59" applyNumberFormat="1" applyFont="1" applyBorder="1" applyAlignment="1" applyProtection="1">
      <alignment vertical="center" wrapText="1"/>
      <protection locked="0"/>
    </xf>
    <xf numFmtId="166" fontId="24" fillId="0" borderId="34" xfId="59" applyNumberFormat="1" applyFont="1" applyBorder="1" applyAlignment="1" applyProtection="1">
      <alignment vertical="center" wrapText="1"/>
      <protection locked="0"/>
    </xf>
    <xf numFmtId="166" fontId="23" fillId="0" borderId="38" xfId="59" applyNumberFormat="1" applyFont="1" applyBorder="1" applyAlignment="1">
      <alignment horizontal="center" vertical="center" wrapText="1"/>
      <protection/>
    </xf>
    <xf numFmtId="166" fontId="23" fillId="0" borderId="27" xfId="59" applyNumberFormat="1" applyFont="1" applyBorder="1" applyAlignment="1">
      <alignment horizontal="left" vertical="center" wrapText="1"/>
      <protection/>
    </xf>
    <xf numFmtId="166" fontId="24" fillId="35" borderId="27" xfId="59" applyNumberFormat="1" applyFont="1" applyFill="1" applyBorder="1" applyAlignment="1">
      <alignment horizontal="center" vertical="center" wrapText="1"/>
      <protection/>
    </xf>
    <xf numFmtId="166" fontId="23" fillId="33" borderId="27" xfId="59" applyNumberFormat="1" applyFont="1" applyFill="1" applyBorder="1" applyAlignment="1">
      <alignment vertical="center" wrapText="1"/>
      <protection/>
    </xf>
    <xf numFmtId="166" fontId="23" fillId="33" borderId="50" xfId="59" applyNumberFormat="1" applyFont="1" applyFill="1" applyBorder="1" applyAlignment="1">
      <alignment vertical="center" wrapText="1"/>
      <protection/>
    </xf>
    <xf numFmtId="166" fontId="0" fillId="0" borderId="0" xfId="58" applyNumberFormat="1" applyAlignment="1">
      <alignment horizontal="center" vertical="center" wrapText="1"/>
      <protection/>
    </xf>
    <xf numFmtId="166" fontId="0" fillId="0" borderId="0" xfId="58" applyNumberFormat="1" applyAlignment="1">
      <alignment vertical="center" wrapText="1"/>
      <protection/>
    </xf>
    <xf numFmtId="166" fontId="5" fillId="0" borderId="0" xfId="58" applyNumberFormat="1" applyFont="1" applyAlignment="1">
      <alignment horizontal="right" vertical="center"/>
      <protection/>
    </xf>
    <xf numFmtId="166" fontId="4" fillId="0" borderId="17" xfId="58" applyNumberFormat="1" applyFont="1" applyBorder="1" applyAlignment="1">
      <alignment horizontal="centerContinuous" vertical="center"/>
      <protection/>
    </xf>
    <xf numFmtId="166" fontId="4" fillId="0" borderId="26" xfId="58" applyNumberFormat="1" applyFont="1" applyBorder="1" applyAlignment="1">
      <alignment horizontal="centerContinuous" vertical="center"/>
      <protection/>
    </xf>
    <xf numFmtId="166" fontId="4" fillId="0" borderId="56" xfId="58" applyNumberFormat="1" applyFont="1" applyBorder="1" applyAlignment="1">
      <alignment horizontal="centerContinuous" vertical="center"/>
      <protection/>
    </xf>
    <xf numFmtId="166" fontId="4" fillId="0" borderId="57" xfId="58" applyNumberFormat="1" applyFont="1" applyBorder="1" applyAlignment="1">
      <alignment horizontal="center" vertical="center"/>
      <protection/>
    </xf>
    <xf numFmtId="166" fontId="25" fillId="0" borderId="0" xfId="58" applyNumberFormat="1" applyFont="1" applyAlignment="1">
      <alignment vertical="center"/>
      <protection/>
    </xf>
    <xf numFmtId="166" fontId="4" fillId="0" borderId="51" xfId="58" applyNumberFormat="1" applyFont="1" applyBorder="1" applyAlignment="1">
      <alignment horizontal="center" vertical="center"/>
      <protection/>
    </xf>
    <xf numFmtId="166" fontId="4" fillId="0" borderId="49" xfId="58" applyNumberFormat="1" applyFont="1" applyBorder="1" applyAlignment="1">
      <alignment horizontal="center" vertical="center"/>
      <protection/>
    </xf>
    <xf numFmtId="166" fontId="4" fillId="0" borderId="50" xfId="58" applyNumberFormat="1" applyFont="1" applyBorder="1" applyAlignment="1">
      <alignment horizontal="center" vertical="center" wrapText="1"/>
      <protection/>
    </xf>
    <xf numFmtId="166" fontId="4" fillId="0" borderId="58" xfId="58" applyNumberFormat="1" applyFont="1" applyBorder="1" applyAlignment="1">
      <alignment horizontal="center" vertical="center"/>
      <protection/>
    </xf>
    <xf numFmtId="166" fontId="25" fillId="0" borderId="0" xfId="58" applyNumberFormat="1" applyFont="1" applyAlignment="1">
      <alignment horizontal="center" vertical="center"/>
      <protection/>
    </xf>
    <xf numFmtId="166" fontId="7" fillId="0" borderId="59" xfId="58" applyNumberFormat="1" applyFont="1" applyBorder="1" applyAlignment="1">
      <alignment horizontal="center" vertical="center" wrapText="1"/>
      <protection/>
    </xf>
    <xf numFmtId="166" fontId="7" fillId="0" borderId="10" xfId="58" applyNumberFormat="1" applyFont="1" applyBorder="1" applyAlignment="1">
      <alignment horizontal="center" vertical="center" wrapText="1"/>
      <protection/>
    </xf>
    <xf numFmtId="166" fontId="7" fillId="0" borderId="47" xfId="58" applyNumberFormat="1" applyFont="1" applyBorder="1" applyAlignment="1">
      <alignment horizontal="center" vertical="center" wrapText="1"/>
      <protection/>
    </xf>
    <xf numFmtId="166" fontId="7" fillId="0" borderId="60" xfId="58" applyNumberFormat="1" applyFont="1" applyBorder="1" applyAlignment="1">
      <alignment horizontal="center" vertical="center" wrapText="1"/>
      <protection/>
    </xf>
    <xf numFmtId="166" fontId="25" fillId="0" borderId="0" xfId="58" applyNumberFormat="1" applyFont="1" applyAlignment="1">
      <alignment horizontal="center" vertical="center" wrapText="1"/>
      <protection/>
    </xf>
    <xf numFmtId="166" fontId="4" fillId="0" borderId="14" xfId="58" applyNumberFormat="1" applyFont="1" applyBorder="1" applyAlignment="1">
      <alignment horizontal="center" vertical="center" wrapText="1"/>
      <protection/>
    </xf>
    <xf numFmtId="166" fontId="7" fillId="0" borderId="15" xfId="58" applyNumberFormat="1" applyFont="1" applyBorder="1" applyAlignment="1">
      <alignment horizontal="left" vertical="center" wrapText="1" indent="1"/>
      <protection/>
    </xf>
    <xf numFmtId="1" fontId="12" fillId="36" borderId="15" xfId="58" applyNumberFormat="1" applyFont="1" applyFill="1" applyBorder="1" applyAlignment="1" applyProtection="1">
      <alignment vertical="center" wrapText="1"/>
      <protection/>
    </xf>
    <xf numFmtId="166" fontId="12" fillId="33" borderId="15" xfId="58" applyNumberFormat="1" applyFont="1" applyFill="1" applyBorder="1" applyAlignment="1" applyProtection="1">
      <alignment vertical="center" wrapText="1"/>
      <protection/>
    </xf>
    <xf numFmtId="166" fontId="12" fillId="33" borderId="17" xfId="58" applyNumberFormat="1" applyFont="1" applyFill="1" applyBorder="1" applyAlignment="1" applyProtection="1">
      <alignment vertical="center" wrapText="1"/>
      <protection/>
    </xf>
    <xf numFmtId="166" fontId="12" fillId="33" borderId="61" xfId="58" applyNumberFormat="1" applyFont="1" applyFill="1" applyBorder="1" applyAlignment="1">
      <alignment vertical="center" wrapText="1"/>
      <protection/>
    </xf>
    <xf numFmtId="166" fontId="4" fillId="0" borderId="19" xfId="58" applyNumberFormat="1" applyFont="1" applyBorder="1" applyAlignment="1">
      <alignment horizontal="center" vertical="center" wrapText="1"/>
      <protection/>
    </xf>
    <xf numFmtId="166" fontId="12" fillId="0" borderId="20" xfId="58" applyNumberFormat="1" applyFont="1" applyBorder="1" applyAlignment="1" applyProtection="1">
      <alignment horizontal="left" vertical="center" wrapText="1" indent="1"/>
      <protection locked="0"/>
    </xf>
    <xf numFmtId="1" fontId="12" fillId="0" borderId="20" xfId="58" applyNumberFormat="1" applyFont="1" applyBorder="1" applyAlignment="1" applyProtection="1">
      <alignment vertical="center" wrapText="1"/>
      <protection locked="0"/>
    </xf>
    <xf numFmtId="166" fontId="12" fillId="0" borderId="20" xfId="58" applyNumberFormat="1" applyFont="1" applyBorder="1" applyAlignment="1" applyProtection="1">
      <alignment vertical="center" wrapText="1"/>
      <protection locked="0"/>
    </xf>
    <xf numFmtId="166" fontId="12" fillId="0" borderId="35" xfId="58" applyNumberFormat="1" applyFont="1" applyBorder="1" applyAlignment="1" applyProtection="1">
      <alignment vertical="center" wrapText="1"/>
      <protection locked="0"/>
    </xf>
    <xf numFmtId="166" fontId="12" fillId="33" borderId="62" xfId="58" applyNumberFormat="1" applyFont="1" applyFill="1" applyBorder="1" applyAlignment="1">
      <alignment vertical="center" wrapText="1"/>
      <protection/>
    </xf>
    <xf numFmtId="166" fontId="7" fillId="0" borderId="20" xfId="58" applyNumberFormat="1" applyFont="1" applyBorder="1" applyAlignment="1" applyProtection="1">
      <alignment horizontal="left" vertical="center" wrapText="1" indent="1"/>
      <protection/>
    </xf>
    <xf numFmtId="1" fontId="12" fillId="36" borderId="20" xfId="58" applyNumberFormat="1" applyFont="1" applyFill="1" applyBorder="1" applyAlignment="1" applyProtection="1">
      <alignment vertical="center" wrapText="1"/>
      <protection/>
    </xf>
    <xf numFmtId="166" fontId="12" fillId="33" borderId="20" xfId="58" applyNumberFormat="1" applyFont="1" applyFill="1" applyBorder="1" applyAlignment="1" applyProtection="1">
      <alignment vertical="center" wrapText="1"/>
      <protection/>
    </xf>
    <xf numFmtId="166" fontId="12" fillId="33" borderId="35" xfId="58" applyNumberFormat="1" applyFont="1" applyFill="1" applyBorder="1" applyAlignment="1" applyProtection="1">
      <alignment vertical="center" wrapText="1"/>
      <protection/>
    </xf>
    <xf numFmtId="166" fontId="4" fillId="0" borderId="11" xfId="58" applyNumberFormat="1" applyFont="1" applyBorder="1" applyAlignment="1">
      <alignment horizontal="center" vertical="center" wrapText="1"/>
      <protection/>
    </xf>
    <xf numFmtId="166" fontId="7" fillId="0" borderId="10" xfId="58" applyNumberFormat="1" applyFont="1" applyBorder="1" applyAlignment="1">
      <alignment horizontal="left" vertical="center" wrapText="1" indent="1"/>
      <protection/>
    </xf>
    <xf numFmtId="1" fontId="12" fillId="36" borderId="47" xfId="58" applyNumberFormat="1" applyFont="1" applyFill="1" applyBorder="1" applyAlignment="1" applyProtection="1">
      <alignment vertical="center" wrapText="1"/>
      <protection/>
    </xf>
    <xf numFmtId="166" fontId="12" fillId="33" borderId="10" xfId="58" applyNumberFormat="1" applyFont="1" applyFill="1" applyBorder="1" applyAlignment="1" applyProtection="1">
      <alignment vertical="center" wrapText="1"/>
      <protection/>
    </xf>
    <xf numFmtId="166" fontId="12" fillId="33" borderId="47" xfId="58" applyNumberFormat="1" applyFont="1" applyFill="1" applyBorder="1" applyAlignment="1" applyProtection="1">
      <alignment vertical="center" wrapText="1"/>
      <protection/>
    </xf>
    <xf numFmtId="166" fontId="12" fillId="33" borderId="63" xfId="58" applyNumberFormat="1" applyFont="1" applyFill="1" applyBorder="1" applyAlignment="1">
      <alignment vertical="center" wrapText="1"/>
      <protection/>
    </xf>
    <xf numFmtId="166" fontId="12" fillId="0" borderId="49" xfId="0" applyNumberFormat="1" applyFont="1" applyFill="1" applyBorder="1" applyAlignment="1" applyProtection="1">
      <alignment vertical="center" wrapText="1"/>
      <protection locked="0"/>
    </xf>
    <xf numFmtId="9" fontId="12" fillId="0" borderId="34" xfId="66" applyFont="1" applyBorder="1" applyAlignment="1">
      <alignment vertical="center" wrapText="1"/>
    </xf>
    <xf numFmtId="166" fontId="7" fillId="33" borderId="64" xfId="56" applyNumberFormat="1" applyFont="1" applyFill="1" applyBorder="1" applyAlignment="1" applyProtection="1">
      <alignment vertical="center" wrapText="1"/>
      <protection/>
    </xf>
    <xf numFmtId="166" fontId="7" fillId="33" borderId="47" xfId="56" applyNumberFormat="1" applyFont="1" applyFill="1" applyBorder="1" applyAlignment="1" applyProtection="1">
      <alignment vertical="center" wrapText="1"/>
      <protection/>
    </xf>
    <xf numFmtId="166" fontId="14" fillId="33" borderId="47" xfId="56" applyNumberFormat="1" applyFont="1" applyFill="1" applyBorder="1" applyAlignment="1" applyProtection="1">
      <alignment vertical="center" wrapText="1"/>
      <protection/>
    </xf>
    <xf numFmtId="9" fontId="7" fillId="37" borderId="55" xfId="56" applyNumberFormat="1" applyFont="1" applyFill="1" applyBorder="1">
      <alignment/>
      <protection/>
    </xf>
    <xf numFmtId="0" fontId="12" fillId="0" borderId="38" xfId="56" applyFont="1" applyFill="1" applyBorder="1" applyAlignment="1" applyProtection="1">
      <alignment horizontal="center" vertical="center" wrapText="1"/>
      <protection/>
    </xf>
    <xf numFmtId="166" fontId="7" fillId="33" borderId="47" xfId="56" applyNumberFormat="1" applyFont="1" applyFill="1" applyBorder="1" applyAlignment="1" applyProtection="1">
      <alignment vertical="center" wrapText="1"/>
      <protection locked="0"/>
    </xf>
    <xf numFmtId="0" fontId="2" fillId="0" borderId="38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9" fontId="0" fillId="0" borderId="53" xfId="66" applyBorder="1" applyAlignment="1">
      <alignment vertical="center" wrapText="1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166" fontId="0" fillId="0" borderId="34" xfId="0" applyNumberFormat="1" applyBorder="1" applyAlignment="1">
      <alignment vertical="center" wrapText="1"/>
    </xf>
    <xf numFmtId="166" fontId="0" fillId="0" borderId="37" xfId="0" applyNumberFormat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166" fontId="12" fillId="37" borderId="34" xfId="0" applyNumberFormat="1" applyFont="1" applyFill="1" applyBorder="1" applyAlignment="1" applyProtection="1">
      <alignment vertical="center" wrapText="1"/>
      <protection/>
    </xf>
    <xf numFmtId="166" fontId="12" fillId="37" borderId="37" xfId="0" applyNumberFormat="1" applyFont="1" applyFill="1" applyBorder="1" applyAlignment="1" applyProtection="1">
      <alignment vertical="center" wrapText="1"/>
      <protection/>
    </xf>
    <xf numFmtId="166" fontId="7" fillId="38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9" fontId="0" fillId="0" borderId="34" xfId="0" applyNumberForma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9" fontId="4" fillId="33" borderId="12" xfId="0" applyNumberFormat="1" applyFont="1" applyFill="1" applyBorder="1" applyAlignment="1">
      <alignment vertical="center" wrapText="1"/>
    </xf>
    <xf numFmtId="166" fontId="0" fillId="0" borderId="20" xfId="0" applyNumberFormat="1" applyBorder="1" applyAlignment="1">
      <alignment vertical="center" wrapText="1"/>
    </xf>
    <xf numFmtId="166" fontId="12" fillId="0" borderId="24" xfId="0" applyNumberFormat="1" applyFont="1" applyBorder="1" applyAlignment="1">
      <alignment vertical="center" wrapText="1"/>
    </xf>
    <xf numFmtId="9" fontId="12" fillId="0" borderId="37" xfId="66" applyFont="1" applyBorder="1" applyAlignment="1">
      <alignment vertical="center" wrapText="1"/>
    </xf>
    <xf numFmtId="166" fontId="12" fillId="33" borderId="29" xfId="0" applyNumberFormat="1" applyFont="1" applyFill="1" applyBorder="1" applyAlignment="1" applyProtection="1">
      <alignment horizontal="right" vertical="center" wrapText="1"/>
      <protection/>
    </xf>
    <xf numFmtId="166" fontId="12" fillId="0" borderId="19" xfId="0" applyNumberFormat="1" applyFont="1" applyBorder="1" applyAlignment="1">
      <alignment horizontal="left" vertical="center" wrapText="1"/>
    </xf>
    <xf numFmtId="9" fontId="12" fillId="0" borderId="54" xfId="66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horizontal="center" vertical="center" wrapText="1"/>
      <protection locked="0"/>
    </xf>
    <xf numFmtId="1" fontId="12" fillId="0" borderId="20" xfId="58" applyNumberFormat="1" applyFont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Border="1" applyAlignment="1" applyProtection="1">
      <alignment vertical="center" wrapText="1"/>
      <protection locked="0"/>
    </xf>
    <xf numFmtId="3" fontId="0" fillId="0" borderId="20" xfId="0" applyNumberFormat="1" applyBorder="1" applyAlignment="1">
      <alignment vertical="center" wrapText="1"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3" fontId="12" fillId="0" borderId="3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0" borderId="27" xfId="56" applyFont="1" applyFill="1" applyBorder="1" applyAlignment="1" applyProtection="1">
      <alignment horizontal="left" vertical="center" wrapText="1" indent="1"/>
      <protection/>
    </xf>
    <xf numFmtId="166" fontId="12" fillId="0" borderId="27" xfId="56" applyNumberFormat="1" applyFont="1" applyFill="1" applyBorder="1" applyAlignment="1" applyProtection="1">
      <alignment vertical="center" wrapText="1"/>
      <protection locked="0"/>
    </xf>
    <xf numFmtId="9" fontId="12" fillId="0" borderId="50" xfId="56" applyNumberFormat="1" applyFont="1" applyBorder="1">
      <alignment/>
      <protection/>
    </xf>
    <xf numFmtId="166" fontId="12" fillId="0" borderId="24" xfId="56" applyNumberFormat="1" applyFont="1" applyFill="1" applyBorder="1" applyAlignment="1" applyProtection="1">
      <alignment vertical="center"/>
      <protection locked="0"/>
    </xf>
    <xf numFmtId="166" fontId="12" fillId="0" borderId="20" xfId="56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9" fontId="12" fillId="0" borderId="55" xfId="66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65" xfId="57" applyFont="1" applyBorder="1" applyAlignment="1" quotePrefix="1">
      <alignment horizontal="center" vertical="center" wrapText="1"/>
      <protection/>
    </xf>
    <xf numFmtId="0" fontId="4" fillId="0" borderId="66" xfId="57" applyFont="1" applyBorder="1" applyAlignment="1">
      <alignment horizontal="center" vertical="center"/>
      <protection/>
    </xf>
    <xf numFmtId="0" fontId="4" fillId="0" borderId="67" xfId="57" applyFont="1" applyBorder="1" applyAlignment="1">
      <alignment horizontal="center" vertical="center" wrapText="1"/>
      <protection/>
    </xf>
    <xf numFmtId="168" fontId="0" fillId="0" borderId="68" xfId="57" applyNumberFormat="1" applyFont="1" applyBorder="1" applyAlignment="1">
      <alignment horizontal="center" vertical="center"/>
      <protection/>
    </xf>
    <xf numFmtId="0" fontId="0" fillId="0" borderId="34" xfId="57" applyFont="1" applyBorder="1" applyAlignment="1">
      <alignment horizontal="left" vertical="center" wrapText="1" indent="1"/>
      <protection/>
    </xf>
    <xf numFmtId="168" fontId="0" fillId="0" borderId="69" xfId="57" applyNumberFormat="1" applyFont="1" applyBorder="1" applyAlignment="1">
      <alignment horizontal="center" vertical="center"/>
      <protection/>
    </xf>
    <xf numFmtId="0" fontId="0" fillId="0" borderId="34" xfId="57" applyFont="1" applyBorder="1" applyAlignment="1" quotePrefix="1">
      <alignment horizontal="left" vertical="center" wrapText="1" indent="1"/>
      <protection/>
    </xf>
    <xf numFmtId="168" fontId="4" fillId="33" borderId="69" xfId="57" applyNumberFormat="1" applyFont="1" applyFill="1" applyBorder="1" applyAlignment="1">
      <alignment horizontal="center" vertical="center"/>
      <protection/>
    </xf>
    <xf numFmtId="0" fontId="4" fillId="33" borderId="34" xfId="57" applyFont="1" applyFill="1" applyBorder="1" applyAlignment="1" quotePrefix="1">
      <alignment horizontal="left" vertical="center" wrapText="1" indent="1"/>
      <protection/>
    </xf>
    <xf numFmtId="0" fontId="16" fillId="0" borderId="0" xfId="57" applyFont="1" applyAlignment="1">
      <alignment vertical="center"/>
      <protection/>
    </xf>
    <xf numFmtId="168" fontId="4" fillId="39" borderId="69" xfId="57" applyNumberFormat="1" applyFont="1" applyFill="1" applyBorder="1" applyAlignment="1">
      <alignment horizontal="center" vertical="center"/>
      <protection/>
    </xf>
    <xf numFmtId="0" fontId="4" fillId="39" borderId="34" xfId="57" applyFont="1" applyFill="1" applyBorder="1" applyAlignment="1" quotePrefix="1">
      <alignment horizontal="left" vertical="center" wrapText="1" indent="1"/>
      <protection/>
    </xf>
    <xf numFmtId="168" fontId="4" fillId="39" borderId="69" xfId="57" applyNumberFormat="1" applyFont="1" applyFill="1" applyBorder="1" applyAlignment="1">
      <alignment horizontal="center" vertical="center"/>
      <protection/>
    </xf>
    <xf numFmtId="0" fontId="4" fillId="39" borderId="34" xfId="57" applyFont="1" applyFill="1" applyBorder="1" applyAlignment="1" quotePrefix="1">
      <alignment horizontal="left" vertical="center" wrapText="1" indent="1"/>
      <protection/>
    </xf>
    <xf numFmtId="170" fontId="0" fillId="0" borderId="70" xfId="57" applyNumberFormat="1" applyFont="1" applyBorder="1" applyAlignment="1" applyProtection="1">
      <alignment horizontal="right" vertical="center"/>
      <protection locked="0"/>
    </xf>
    <xf numFmtId="168" fontId="0" fillId="39" borderId="69" xfId="57" applyNumberFormat="1" applyFont="1" applyFill="1" applyBorder="1" applyAlignment="1">
      <alignment horizontal="center" vertical="center"/>
      <protection/>
    </xf>
    <xf numFmtId="0" fontId="0" fillId="39" borderId="34" xfId="57" applyFont="1" applyFill="1" applyBorder="1" applyAlignment="1">
      <alignment horizontal="left" vertical="center" wrapText="1" indent="1"/>
      <protection/>
    </xf>
    <xf numFmtId="170" fontId="0" fillId="39" borderId="70" xfId="57" applyNumberFormat="1" applyFont="1" applyFill="1" applyBorder="1" applyAlignment="1" applyProtection="1">
      <alignment horizontal="right" vertical="center"/>
      <protection locked="0"/>
    </xf>
    <xf numFmtId="0" fontId="27" fillId="0" borderId="0" xfId="57" applyFont="1" applyAlignment="1">
      <alignment vertical="center"/>
      <protection/>
    </xf>
    <xf numFmtId="168" fontId="6" fillId="33" borderId="69" xfId="57" applyNumberFormat="1" applyFont="1" applyFill="1" applyBorder="1" applyAlignment="1">
      <alignment horizontal="center" vertical="center"/>
      <protection/>
    </xf>
    <xf numFmtId="0" fontId="6" fillId="33" borderId="34" xfId="57" applyFont="1" applyFill="1" applyBorder="1" applyAlignment="1" quotePrefix="1">
      <alignment horizontal="left" vertical="center" wrapText="1" indent="1"/>
      <protection/>
    </xf>
    <xf numFmtId="170" fontId="6" fillId="33" borderId="70" xfId="57" applyNumberFormat="1" applyFont="1" applyFill="1" applyBorder="1" applyAlignment="1" applyProtection="1">
      <alignment horizontal="right" vertical="center"/>
      <protection locked="0"/>
    </xf>
    <xf numFmtId="170" fontId="4" fillId="33" borderId="70" xfId="57" applyNumberFormat="1" applyFont="1" applyFill="1" applyBorder="1" applyAlignment="1" applyProtection="1">
      <alignment horizontal="right" vertical="center"/>
      <protection locked="0"/>
    </xf>
    <xf numFmtId="168" fontId="6" fillId="37" borderId="69" xfId="57" applyNumberFormat="1" applyFont="1" applyFill="1" applyBorder="1" applyAlignment="1">
      <alignment horizontal="center" vertical="center"/>
      <protection/>
    </xf>
    <xf numFmtId="0" fontId="6" fillId="37" borderId="34" xfId="57" applyFont="1" applyFill="1" applyBorder="1" applyAlignment="1" quotePrefix="1">
      <alignment horizontal="left" vertical="center" wrapText="1" indent="1"/>
      <protection/>
    </xf>
    <xf numFmtId="170" fontId="6" fillId="37" borderId="70" xfId="57" applyNumberFormat="1" applyFont="1" applyFill="1" applyBorder="1" applyAlignment="1" applyProtection="1">
      <alignment horizontal="right" vertical="center"/>
      <protection locked="0"/>
    </xf>
    <xf numFmtId="168" fontId="6" fillId="37" borderId="71" xfId="57" applyNumberFormat="1" applyFont="1" applyFill="1" applyBorder="1" applyAlignment="1">
      <alignment horizontal="center" vertical="center"/>
      <protection/>
    </xf>
    <xf numFmtId="0" fontId="6" fillId="37" borderId="37" xfId="57" applyFont="1" applyFill="1" applyBorder="1" applyAlignment="1" quotePrefix="1">
      <alignment horizontal="left" vertical="center" wrapText="1" indent="1"/>
      <protection/>
    </xf>
    <xf numFmtId="170" fontId="6" fillId="37" borderId="72" xfId="57" applyNumberFormat="1" applyFont="1" applyFill="1" applyBorder="1" applyAlignment="1">
      <alignment horizontal="right" vertical="center"/>
      <protection/>
    </xf>
    <xf numFmtId="168" fontId="6" fillId="33" borderId="73" xfId="57" applyNumberFormat="1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horizontal="left" vertical="center" wrapText="1" indent="1"/>
      <protection/>
    </xf>
    <xf numFmtId="170" fontId="6" fillId="33" borderId="75" xfId="57" applyNumberFormat="1" applyFont="1" applyFill="1" applyBorder="1" applyAlignment="1" applyProtection="1">
      <alignment horizontal="right" vertical="center"/>
      <protection locked="0"/>
    </xf>
    <xf numFmtId="3" fontId="0" fillId="0" borderId="34" xfId="0" applyNumberForma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 indent="1"/>
    </xf>
    <xf numFmtId="166" fontId="7" fillId="33" borderId="35" xfId="0" applyNumberFormat="1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left" vertical="center" wrapText="1" indent="1"/>
    </xf>
    <xf numFmtId="166" fontId="4" fillId="33" borderId="34" xfId="0" applyNumberFormat="1" applyFont="1" applyFill="1" applyBorder="1" applyAlignment="1">
      <alignment horizontal="right" vertical="center" wrapText="1"/>
    </xf>
    <xf numFmtId="166" fontId="4" fillId="33" borderId="35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vertical="center" wrapText="1"/>
    </xf>
    <xf numFmtId="169" fontId="6" fillId="33" borderId="70" xfId="57" applyNumberFormat="1" applyFont="1" applyFill="1" applyBorder="1" applyAlignment="1">
      <alignment horizontal="right" vertical="center"/>
      <protection/>
    </xf>
    <xf numFmtId="169" fontId="3" fillId="0" borderId="70" xfId="57" applyNumberFormat="1" applyFont="1" applyBorder="1" applyAlignment="1" applyProtection="1">
      <alignment horizontal="right" vertical="center"/>
      <protection locked="0"/>
    </xf>
    <xf numFmtId="169" fontId="6" fillId="39" borderId="70" xfId="57" applyNumberFormat="1" applyFont="1" applyFill="1" applyBorder="1" applyAlignment="1" applyProtection="1">
      <alignment horizontal="right" vertical="center"/>
      <protection locked="0"/>
    </xf>
    <xf numFmtId="169" fontId="3" fillId="0" borderId="70" xfId="57" applyNumberFormat="1" applyFont="1" applyFill="1" applyBorder="1" applyAlignment="1" applyProtection="1">
      <alignment horizontal="right" vertical="center"/>
      <protection locked="0"/>
    </xf>
    <xf numFmtId="169" fontId="6" fillId="39" borderId="70" xfId="57" applyNumberFormat="1" applyFont="1" applyFill="1" applyBorder="1" applyAlignment="1" applyProtection="1">
      <alignment horizontal="right" vertical="center"/>
      <protection/>
    </xf>
    <xf numFmtId="169" fontId="6" fillId="33" borderId="70" xfId="57" applyNumberFormat="1" applyFont="1" applyFill="1" applyBorder="1" applyAlignment="1" applyProtection="1">
      <alignment horizontal="right" vertical="center"/>
      <protection locked="0"/>
    </xf>
    <xf numFmtId="166" fontId="0" fillId="0" borderId="0" xfId="58" applyNumberFormat="1" applyFont="1" applyAlignment="1">
      <alignment vertical="center" wrapText="1"/>
      <protection/>
    </xf>
    <xf numFmtId="166" fontId="0" fillId="0" borderId="20" xfId="0" applyNumberFormat="1" applyFont="1" applyFill="1" applyBorder="1" applyAlignment="1" applyProtection="1">
      <alignment vertical="center" wrapText="1"/>
      <protection locked="0"/>
    </xf>
    <xf numFmtId="166" fontId="12" fillId="0" borderId="45" xfId="0" applyNumberFormat="1" applyFont="1" applyBorder="1" applyAlignment="1" applyProtection="1">
      <alignment wrapText="1"/>
      <protection locked="0"/>
    </xf>
    <xf numFmtId="166" fontId="12" fillId="0" borderId="35" xfId="0" applyNumberFormat="1" applyFont="1" applyBorder="1" applyAlignment="1" applyProtection="1">
      <alignment wrapText="1"/>
      <protection locked="0"/>
    </xf>
    <xf numFmtId="166" fontId="4" fillId="0" borderId="76" xfId="56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4" fillId="0" borderId="76" xfId="56" applyFont="1" applyBorder="1" applyAlignment="1">
      <alignment horizontal="center" wrapText="1"/>
      <protection/>
    </xf>
    <xf numFmtId="166" fontId="6" fillId="0" borderId="0" xfId="56" applyNumberFormat="1" applyFont="1" applyBorder="1" applyAlignment="1" applyProtection="1">
      <alignment horizontal="center" vertical="center"/>
      <protection locked="0"/>
    </xf>
    <xf numFmtId="166" fontId="5" fillId="0" borderId="13" xfId="0" applyNumberFormat="1" applyFont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38" xfId="56" applyFont="1" applyBorder="1" applyAlignment="1" applyProtection="1">
      <alignment horizontal="center" vertical="center" wrapText="1"/>
      <protection/>
    </xf>
    <xf numFmtId="0" fontId="4" fillId="0" borderId="15" xfId="56" applyFont="1" applyBorder="1" applyAlignment="1" applyProtection="1">
      <alignment horizontal="center" vertical="center" wrapText="1"/>
      <protection/>
    </xf>
    <xf numFmtId="0" fontId="4" fillId="0" borderId="27" xfId="56" applyFont="1" applyBorder="1" applyAlignment="1" applyProtection="1">
      <alignment horizontal="center" vertical="center" wrapText="1"/>
      <protection/>
    </xf>
    <xf numFmtId="0" fontId="4" fillId="0" borderId="17" xfId="56" applyFont="1" applyBorder="1" applyAlignment="1" applyProtection="1">
      <alignment horizontal="center" vertical="center" wrapText="1"/>
      <protection/>
    </xf>
    <xf numFmtId="166" fontId="4" fillId="0" borderId="17" xfId="56" applyNumberFormat="1" applyFont="1" applyBorder="1" applyAlignment="1" applyProtection="1">
      <alignment horizontal="center" vertical="center"/>
      <protection locked="0"/>
    </xf>
    <xf numFmtId="166" fontId="4" fillId="0" borderId="26" xfId="56" applyNumberFormat="1" applyFont="1" applyBorder="1" applyAlignment="1" applyProtection="1">
      <alignment horizontal="center" vertical="center"/>
      <protection locked="0"/>
    </xf>
    <xf numFmtId="166" fontId="4" fillId="0" borderId="56" xfId="56" applyNumberFormat="1" applyFont="1" applyBorder="1" applyAlignment="1" applyProtection="1">
      <alignment horizontal="center" vertical="center"/>
      <protection locked="0"/>
    </xf>
    <xf numFmtId="166" fontId="4" fillId="0" borderId="64" xfId="56" applyNumberFormat="1" applyFont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166" fontId="1" fillId="0" borderId="13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  <protection/>
    </xf>
    <xf numFmtId="0" fontId="4" fillId="0" borderId="78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56" xfId="0" applyFont="1" applyFill="1" applyBorder="1" applyAlignment="1" quotePrefix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wrapText="1"/>
    </xf>
    <xf numFmtId="0" fontId="6" fillId="0" borderId="0" xfId="57" applyFont="1" applyAlignment="1">
      <alignment horizontal="center" vertical="center"/>
      <protection/>
    </xf>
    <xf numFmtId="166" fontId="21" fillId="0" borderId="14" xfId="59" applyNumberFormat="1" applyFont="1" applyBorder="1" applyAlignment="1">
      <alignment horizontal="center" vertical="center" wrapText="1"/>
      <protection/>
    </xf>
    <xf numFmtId="166" fontId="21" fillId="0" borderId="19" xfId="59" applyNumberFormat="1" applyFont="1" applyBorder="1" applyAlignment="1">
      <alignment horizontal="center" vertical="center" wrapText="1"/>
      <protection/>
    </xf>
    <xf numFmtId="166" fontId="21" fillId="0" borderId="15" xfId="59" applyNumberFormat="1" applyFont="1" applyBorder="1" applyAlignment="1">
      <alignment horizontal="center" vertical="center"/>
      <protection/>
    </xf>
    <xf numFmtId="166" fontId="21" fillId="0" borderId="20" xfId="59" applyNumberFormat="1" applyFont="1" applyBorder="1" applyAlignment="1">
      <alignment horizontal="center" vertical="center"/>
      <protection/>
    </xf>
    <xf numFmtId="166" fontId="21" fillId="0" borderId="15" xfId="59" applyNumberFormat="1" applyFont="1" applyBorder="1" applyAlignment="1">
      <alignment horizontal="center" vertical="center" wrapText="1"/>
      <protection/>
    </xf>
    <xf numFmtId="166" fontId="21" fillId="0" borderId="20" xfId="59" applyNumberFormat="1" applyFont="1" applyBorder="1" applyAlignment="1">
      <alignment horizontal="center" vertical="center" wrapText="1"/>
      <protection/>
    </xf>
    <xf numFmtId="166" fontId="4" fillId="0" borderId="41" xfId="58" applyNumberFormat="1" applyFont="1" applyBorder="1" applyAlignment="1">
      <alignment horizontal="center" vertical="center" wrapText="1"/>
      <protection/>
    </xf>
    <xf numFmtId="166" fontId="4" fillId="0" borderId="29" xfId="58" applyNumberFormat="1" applyFont="1" applyBorder="1" applyAlignment="1">
      <alignment horizontal="center" vertical="center" wrapText="1"/>
      <protection/>
    </xf>
    <xf numFmtId="166" fontId="4" fillId="0" borderId="40" xfId="58" applyNumberFormat="1" applyFont="1" applyBorder="1" applyAlignment="1">
      <alignment horizontal="center" vertical="center" wrapText="1"/>
      <protection/>
    </xf>
    <xf numFmtId="166" fontId="4" fillId="0" borderId="28" xfId="58" applyNumberFormat="1" applyFont="1" applyBorder="1" applyAlignment="1">
      <alignment horizontal="center" vertical="center" wrapText="1"/>
      <protection/>
    </xf>
    <xf numFmtId="166" fontId="4" fillId="0" borderId="29" xfId="58" applyNumberFormat="1" applyFont="1" applyBorder="1" applyAlignment="1">
      <alignment horizontal="center" vertical="center"/>
      <protection/>
    </xf>
    <xf numFmtId="166" fontId="5" fillId="0" borderId="0" xfId="0" applyNumberFormat="1" applyFont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Normál_Több éves kötelezettségek" xfId="58"/>
    <cellStyle name="Normál_törv. észrevétel táblá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RowColHeaders="0" view="pageLayout" workbookViewId="0" topLeftCell="A1">
      <selection activeCell="D11" sqref="D11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2.00390625" style="165" customWidth="1"/>
    <col min="4" max="4" width="11.125" style="165" customWidth="1"/>
    <col min="5" max="5" width="11.875" style="165" customWidth="1"/>
    <col min="6" max="6" width="12.00390625" style="22" customWidth="1"/>
    <col min="7" max="16384" width="9.375" style="22" customWidth="1"/>
  </cols>
  <sheetData>
    <row r="1" spans="1:6" ht="15.75" customHeight="1">
      <c r="A1" s="424" t="s">
        <v>0</v>
      </c>
      <c r="B1" s="424"/>
      <c r="C1" s="424"/>
      <c r="D1" s="424"/>
      <c r="E1" s="424"/>
      <c r="F1" s="424"/>
    </row>
    <row r="2" spans="1:6" ht="32.25" customHeight="1" thickBot="1">
      <c r="A2" s="26"/>
      <c r="B2" s="26"/>
      <c r="C2" s="26"/>
      <c r="D2" s="425" t="s">
        <v>231</v>
      </c>
      <c r="E2" s="425"/>
      <c r="F2" s="425"/>
    </row>
    <row r="3" spans="1:6" ht="15.75" customHeight="1">
      <c r="A3" s="427" t="s">
        <v>1</v>
      </c>
      <c r="B3" s="431" t="s">
        <v>2</v>
      </c>
      <c r="C3" s="432" t="s">
        <v>352</v>
      </c>
      <c r="D3" s="433"/>
      <c r="E3" s="433"/>
      <c r="F3" s="434"/>
    </row>
    <row r="4" spans="1:6" ht="27.75" customHeight="1" thickBot="1">
      <c r="A4" s="428"/>
      <c r="B4" s="430"/>
      <c r="C4" s="158" t="s">
        <v>85</v>
      </c>
      <c r="D4" s="157" t="s">
        <v>83</v>
      </c>
      <c r="E4" s="189" t="s">
        <v>84</v>
      </c>
      <c r="F4" s="190" t="s">
        <v>104</v>
      </c>
    </row>
    <row r="5" spans="1:6" s="24" customFormat="1" ht="12" customHeight="1" thickBot="1">
      <c r="A5" s="108">
        <v>1</v>
      </c>
      <c r="B5" s="109">
        <v>2</v>
      </c>
      <c r="C5" s="159">
        <v>3</v>
      </c>
      <c r="D5" s="159">
        <v>4</v>
      </c>
      <c r="E5" s="191">
        <v>5</v>
      </c>
      <c r="F5" s="200">
        <v>6</v>
      </c>
    </row>
    <row r="6" spans="1:6" s="23" customFormat="1" ht="15.75" customHeight="1" thickBot="1">
      <c r="A6" s="110" t="s">
        <v>3</v>
      </c>
      <c r="B6" s="111" t="s">
        <v>4</v>
      </c>
      <c r="C6" s="133">
        <f>C7+C8</f>
        <v>38470000</v>
      </c>
      <c r="D6" s="133">
        <f>D7+D8</f>
        <v>39270000</v>
      </c>
      <c r="E6" s="310">
        <f>E7+E8</f>
        <v>38011569</v>
      </c>
      <c r="F6" s="220">
        <f>E6/D6</f>
        <v>0.9679543926661573</v>
      </c>
    </row>
    <row r="7" spans="1:6" s="23" customFormat="1" ht="15.75" customHeight="1" thickBot="1">
      <c r="A7" s="171" t="s">
        <v>5</v>
      </c>
      <c r="B7" s="172" t="s">
        <v>281</v>
      </c>
      <c r="C7" s="173">
        <v>2620000</v>
      </c>
      <c r="D7" s="173">
        <v>3420000</v>
      </c>
      <c r="E7" s="192">
        <v>3557219</v>
      </c>
      <c r="F7" s="221">
        <f>E7/D7</f>
        <v>1.0401225146198831</v>
      </c>
    </row>
    <row r="8" spans="1:6" s="23" customFormat="1" ht="15.75" customHeight="1" thickBot="1">
      <c r="A8" s="114" t="s">
        <v>6</v>
      </c>
      <c r="B8" s="113" t="s">
        <v>236</v>
      </c>
      <c r="C8" s="138">
        <f>SUM(C9:C12)</f>
        <v>35850000</v>
      </c>
      <c r="D8" s="138">
        <f>SUM(D9:D12)</f>
        <v>35850000</v>
      </c>
      <c r="E8" s="311">
        <f>SUM(E9:E12)</f>
        <v>34454350</v>
      </c>
      <c r="F8" s="220">
        <f>E8/D8</f>
        <v>0.9610697350069735</v>
      </c>
    </row>
    <row r="9" spans="1:6" s="23" customFormat="1" ht="15.75" customHeight="1">
      <c r="A9" s="115" t="s">
        <v>7</v>
      </c>
      <c r="B9" s="105" t="s">
        <v>72</v>
      </c>
      <c r="C9" s="155"/>
      <c r="D9" s="155"/>
      <c r="E9" s="193"/>
      <c r="F9" s="222"/>
    </row>
    <row r="10" spans="1:6" s="23" customFormat="1" ht="15.75" customHeight="1">
      <c r="A10" s="116" t="s">
        <v>8</v>
      </c>
      <c r="B10" s="106" t="s">
        <v>283</v>
      </c>
      <c r="C10" s="154">
        <v>35850000</v>
      </c>
      <c r="D10" s="154">
        <v>35850000</v>
      </c>
      <c r="E10" s="194">
        <v>34454350</v>
      </c>
      <c r="F10" s="223">
        <f aca="true" t="shared" si="0" ref="F10:F23">E10/D10</f>
        <v>0.9610697350069735</v>
      </c>
    </row>
    <row r="11" spans="1:6" s="23" customFormat="1" ht="15.75" customHeight="1">
      <c r="A11" s="116" t="s">
        <v>9</v>
      </c>
      <c r="B11" s="106" t="s">
        <v>38</v>
      </c>
      <c r="C11" s="154"/>
      <c r="D11" s="154"/>
      <c r="E11" s="194"/>
      <c r="F11" s="223" t="e">
        <f t="shared" si="0"/>
        <v>#DIV/0!</v>
      </c>
    </row>
    <row r="12" spans="1:6" s="23" customFormat="1" ht="15.75" customHeight="1" thickBot="1">
      <c r="A12" s="117" t="s">
        <v>10</v>
      </c>
      <c r="B12" s="107" t="s">
        <v>39</v>
      </c>
      <c r="C12" s="156"/>
      <c r="D12" s="156"/>
      <c r="E12" s="195"/>
      <c r="F12" s="224" t="e">
        <f t="shared" si="0"/>
        <v>#DIV/0!</v>
      </c>
    </row>
    <row r="13" spans="1:6" s="23" customFormat="1" ht="15.75" customHeight="1" thickBot="1">
      <c r="A13" s="112" t="s">
        <v>11</v>
      </c>
      <c r="B13" s="113" t="s">
        <v>282</v>
      </c>
      <c r="C13" s="138">
        <f>SUM(C14:C16)</f>
        <v>23339188</v>
      </c>
      <c r="D13" s="138">
        <f>SUM(D14:D16)</f>
        <v>23979268</v>
      </c>
      <c r="E13" s="311">
        <f>SUM(E14:E16)</f>
        <v>16652193</v>
      </c>
      <c r="F13" s="220"/>
    </row>
    <row r="14" spans="1:6" s="23" customFormat="1" ht="15.75" customHeight="1">
      <c r="A14" s="118" t="s">
        <v>12</v>
      </c>
      <c r="B14" s="119" t="s">
        <v>293</v>
      </c>
      <c r="C14" s="139">
        <v>23339188</v>
      </c>
      <c r="D14" s="139">
        <v>23339188</v>
      </c>
      <c r="E14" s="196">
        <v>16012113</v>
      </c>
      <c r="F14" s="223">
        <v>1</v>
      </c>
    </row>
    <row r="15" spans="1:6" s="23" customFormat="1" ht="15.75" customHeight="1">
      <c r="A15" s="115" t="s">
        <v>13</v>
      </c>
      <c r="B15" s="106" t="s">
        <v>67</v>
      </c>
      <c r="C15" s="153"/>
      <c r="D15" s="153"/>
      <c r="E15" s="197"/>
      <c r="F15" s="223"/>
    </row>
    <row r="16" spans="1:6" s="23" customFormat="1" ht="15.75" customHeight="1" thickBot="1">
      <c r="A16" s="120" t="s">
        <v>14</v>
      </c>
      <c r="B16" s="121" t="s">
        <v>296</v>
      </c>
      <c r="C16" s="136"/>
      <c r="D16" s="136">
        <v>640080</v>
      </c>
      <c r="E16" s="198">
        <v>640080</v>
      </c>
      <c r="F16" s="223">
        <v>1</v>
      </c>
    </row>
    <row r="17" spans="1:6" s="23" customFormat="1" ht="15.75" customHeight="1" thickBot="1">
      <c r="A17" s="112" t="s">
        <v>15</v>
      </c>
      <c r="B17" s="113" t="s">
        <v>290</v>
      </c>
      <c r="C17" s="138">
        <f>SUM(C18:C24)</f>
        <v>15713933</v>
      </c>
      <c r="D17" s="138">
        <f>SUM(D18:D24)</f>
        <v>35494221</v>
      </c>
      <c r="E17" s="138">
        <f>SUM(E18:E24)</f>
        <v>34908584</v>
      </c>
      <c r="F17" s="220">
        <f t="shared" si="0"/>
        <v>0.98350049716544</v>
      </c>
    </row>
    <row r="18" spans="1:6" s="23" customFormat="1" ht="15.75" customHeight="1">
      <c r="A18" s="118" t="s">
        <v>16</v>
      </c>
      <c r="B18" s="119" t="s">
        <v>284</v>
      </c>
      <c r="C18" s="139">
        <v>5981373</v>
      </c>
      <c r="D18" s="139">
        <v>5981373</v>
      </c>
      <c r="E18" s="196">
        <v>5981373</v>
      </c>
      <c r="F18" s="222">
        <f t="shared" si="0"/>
        <v>1</v>
      </c>
    </row>
    <row r="19" spans="1:6" s="23" customFormat="1" ht="25.5" customHeight="1">
      <c r="A19" s="116" t="s">
        <v>17</v>
      </c>
      <c r="B19" s="106" t="s">
        <v>145</v>
      </c>
      <c r="C19" s="135"/>
      <c r="D19" s="135"/>
      <c r="E19" s="199"/>
      <c r="F19" s="223" t="e">
        <f t="shared" si="0"/>
        <v>#DIV/0!</v>
      </c>
    </row>
    <row r="20" spans="1:6" s="23" customFormat="1" ht="24.75" customHeight="1">
      <c r="A20" s="116" t="s">
        <v>18</v>
      </c>
      <c r="B20" s="106" t="s">
        <v>285</v>
      </c>
      <c r="C20" s="135">
        <v>4932560</v>
      </c>
      <c r="D20" s="135">
        <v>5347011</v>
      </c>
      <c r="E20" s="199">
        <v>5347011</v>
      </c>
      <c r="F20" s="223">
        <f t="shared" si="0"/>
        <v>1</v>
      </c>
    </row>
    <row r="21" spans="1:6" s="23" customFormat="1" ht="15.75" customHeight="1">
      <c r="A21" s="120" t="s">
        <v>19</v>
      </c>
      <c r="B21" s="122" t="s">
        <v>286</v>
      </c>
      <c r="C21" s="136">
        <v>1800000</v>
      </c>
      <c r="D21" s="136">
        <v>1800000</v>
      </c>
      <c r="E21" s="198">
        <v>1800000</v>
      </c>
      <c r="F21" s="223">
        <f t="shared" si="0"/>
        <v>1</v>
      </c>
    </row>
    <row r="22" spans="1:6" s="23" customFormat="1" ht="15.75" customHeight="1">
      <c r="A22" s="116" t="s">
        <v>20</v>
      </c>
      <c r="B22" s="106" t="s">
        <v>288</v>
      </c>
      <c r="C22" s="135">
        <v>3000000</v>
      </c>
      <c r="D22" s="135">
        <v>16846117</v>
      </c>
      <c r="E22" s="199">
        <v>16260480</v>
      </c>
      <c r="F22" s="223">
        <f t="shared" si="0"/>
        <v>0.9652360837812061</v>
      </c>
    </row>
    <row r="23" spans="1:6" s="23" customFormat="1" ht="15.75" customHeight="1">
      <c r="A23" s="116" t="s">
        <v>21</v>
      </c>
      <c r="B23" s="106" t="s">
        <v>287</v>
      </c>
      <c r="C23" s="135"/>
      <c r="D23" s="135">
        <v>5409000</v>
      </c>
      <c r="E23" s="199">
        <v>5409000</v>
      </c>
      <c r="F23" s="223">
        <f t="shared" si="0"/>
        <v>1</v>
      </c>
    </row>
    <row r="24" spans="1:6" s="23" customFormat="1" ht="15.75" customHeight="1" thickBot="1">
      <c r="A24" s="314">
        <v>19</v>
      </c>
      <c r="B24" s="355" t="s">
        <v>289</v>
      </c>
      <c r="C24" s="356"/>
      <c r="D24" s="356">
        <v>110720</v>
      </c>
      <c r="E24" s="356">
        <v>110720</v>
      </c>
      <c r="F24" s="357">
        <f aca="true" t="shared" si="1" ref="F24:F31">E24/D24</f>
        <v>1</v>
      </c>
    </row>
    <row r="25" spans="1:6" s="23" customFormat="1" ht="15.75" customHeight="1" thickBot="1">
      <c r="A25" s="112">
        <v>20</v>
      </c>
      <c r="B25" s="113" t="s">
        <v>295</v>
      </c>
      <c r="C25" s="138">
        <f>SUM(C26:C30)</f>
        <v>14028568</v>
      </c>
      <c r="D25" s="138">
        <f>SUM(D26:D30)</f>
        <v>16615550</v>
      </c>
      <c r="E25" s="311">
        <f>SUM(E26:E30)</f>
        <v>16615550</v>
      </c>
      <c r="F25" s="220">
        <f t="shared" si="1"/>
        <v>1</v>
      </c>
    </row>
    <row r="26" spans="1:6" s="23" customFormat="1" ht="15.75" customHeight="1">
      <c r="A26" s="118">
        <v>21</v>
      </c>
      <c r="B26" s="119" t="s">
        <v>179</v>
      </c>
      <c r="C26" s="139"/>
      <c r="D26" s="139"/>
      <c r="E26" s="196"/>
      <c r="F26" s="222" t="e">
        <f t="shared" si="1"/>
        <v>#DIV/0!</v>
      </c>
    </row>
    <row r="27" spans="1:6" s="23" customFormat="1" ht="15.75" customHeight="1">
      <c r="A27" s="116">
        <v>22</v>
      </c>
      <c r="B27" s="106" t="s">
        <v>99</v>
      </c>
      <c r="C27" s="135"/>
      <c r="D27" s="135"/>
      <c r="E27" s="199"/>
      <c r="F27" s="223" t="e">
        <f t="shared" si="1"/>
        <v>#DIV/0!</v>
      </c>
    </row>
    <row r="28" spans="1:6" s="23" customFormat="1" ht="15.75" customHeight="1">
      <c r="A28" s="116">
        <v>23</v>
      </c>
      <c r="B28" s="106" t="s">
        <v>75</v>
      </c>
      <c r="C28" s="135"/>
      <c r="D28" s="135"/>
      <c r="E28" s="199"/>
      <c r="F28" s="223" t="e">
        <f t="shared" si="1"/>
        <v>#DIV/0!</v>
      </c>
    </row>
    <row r="29" spans="1:6" s="23" customFormat="1" ht="15.75" customHeight="1">
      <c r="A29" s="116">
        <v>24</v>
      </c>
      <c r="B29" s="106" t="s">
        <v>105</v>
      </c>
      <c r="C29" s="135"/>
      <c r="D29" s="135"/>
      <c r="E29" s="199"/>
      <c r="F29" s="223" t="e">
        <f t="shared" si="1"/>
        <v>#DIV/0!</v>
      </c>
    </row>
    <row r="30" spans="1:6" s="23" customFormat="1" ht="15.75" customHeight="1" thickBot="1">
      <c r="A30" s="120">
        <v>25</v>
      </c>
      <c r="B30" s="122" t="s">
        <v>294</v>
      </c>
      <c r="C30" s="136">
        <v>14028568</v>
      </c>
      <c r="D30" s="136">
        <v>16615550</v>
      </c>
      <c r="E30" s="198">
        <v>16615550</v>
      </c>
      <c r="F30" s="224">
        <f t="shared" si="1"/>
        <v>1</v>
      </c>
    </row>
    <row r="31" spans="1:6" s="23" customFormat="1" ht="15.75" customHeight="1" thickBot="1">
      <c r="A31" s="112">
        <v>26</v>
      </c>
      <c r="B31" s="113" t="s">
        <v>80</v>
      </c>
      <c r="C31" s="138">
        <f>SUM(C32:C34)</f>
        <v>100000</v>
      </c>
      <c r="D31" s="138">
        <f>SUM(D32:D34)</f>
        <v>17874500</v>
      </c>
      <c r="E31" s="311">
        <f>SUM(E32:E34)</f>
        <v>18487984</v>
      </c>
      <c r="F31" s="220">
        <f t="shared" si="1"/>
        <v>1.0343217432655458</v>
      </c>
    </row>
    <row r="32" spans="1:6" s="23" customFormat="1" ht="15.75" customHeight="1">
      <c r="A32" s="118">
        <v>27</v>
      </c>
      <c r="B32" s="119" t="s">
        <v>292</v>
      </c>
      <c r="C32" s="139"/>
      <c r="D32" s="139">
        <v>17774500</v>
      </c>
      <c r="E32" s="196">
        <v>17774500</v>
      </c>
      <c r="F32" s="222">
        <v>1</v>
      </c>
    </row>
    <row r="33" spans="1:6" s="23" customFormat="1" ht="15.75" customHeight="1">
      <c r="A33" s="118">
        <v>28</v>
      </c>
      <c r="B33" s="119" t="s">
        <v>291</v>
      </c>
      <c r="C33" s="358">
        <v>100000</v>
      </c>
      <c r="D33" s="139">
        <v>100000</v>
      </c>
      <c r="E33" s="196">
        <v>100000</v>
      </c>
      <c r="F33" s="222">
        <f>E33/D33</f>
        <v>1</v>
      </c>
    </row>
    <row r="34" spans="1:6" s="23" customFormat="1" ht="15.75" customHeight="1" thickBot="1">
      <c r="A34" s="116">
        <v>29</v>
      </c>
      <c r="B34" s="106" t="s">
        <v>275</v>
      </c>
      <c r="C34" s="359"/>
      <c r="D34" s="135"/>
      <c r="E34" s="199">
        <v>613484</v>
      </c>
      <c r="F34" s="224" t="e">
        <f>E34/D34</f>
        <v>#DIV/0!</v>
      </c>
    </row>
    <row r="35" spans="1:6" s="23" customFormat="1" ht="15.75" customHeight="1" thickBot="1">
      <c r="A35" s="112">
        <v>30</v>
      </c>
      <c r="B35" s="123" t="s">
        <v>26</v>
      </c>
      <c r="C35" s="160">
        <f>C6+C13+C17+C25+C31</f>
        <v>91651689</v>
      </c>
      <c r="D35" s="160">
        <f>D6+D13+D17+D25+D31</f>
        <v>133233539</v>
      </c>
      <c r="E35" s="312">
        <f>E6+E13+E17+E25+E31</f>
        <v>124675880</v>
      </c>
      <c r="F35" s="220">
        <f>E35/D35</f>
        <v>0.9357694836883377</v>
      </c>
    </row>
    <row r="36" spans="1:6" s="23" customFormat="1" ht="15.75" customHeight="1">
      <c r="A36" s="118">
        <v>31</v>
      </c>
      <c r="B36" s="119" t="s">
        <v>76</v>
      </c>
      <c r="C36" s="139"/>
      <c r="D36" s="139"/>
      <c r="E36" s="196"/>
      <c r="F36" s="313" t="e">
        <f>E36/D36</f>
        <v>#DIV/0!</v>
      </c>
    </row>
    <row r="37" spans="1:6" s="23" customFormat="1" ht="15.75" customHeight="1">
      <c r="A37" s="116">
        <v>32</v>
      </c>
      <c r="B37" s="119" t="s">
        <v>82</v>
      </c>
      <c r="C37" s="139"/>
      <c r="D37" s="139"/>
      <c r="E37" s="196"/>
      <c r="F37" s="222"/>
    </row>
    <row r="38" spans="1:6" s="23" customFormat="1" ht="15.75" customHeight="1" thickBot="1">
      <c r="A38" s="314">
        <v>33</v>
      </c>
      <c r="B38" s="105" t="s">
        <v>106</v>
      </c>
      <c r="C38" s="153"/>
      <c r="D38" s="153"/>
      <c r="E38" s="197"/>
      <c r="F38" s="221"/>
    </row>
    <row r="39" spans="1:6" s="23" customFormat="1" ht="15.75" customHeight="1" thickBot="1">
      <c r="A39" s="114">
        <v>34</v>
      </c>
      <c r="B39" s="124" t="s">
        <v>77</v>
      </c>
      <c r="C39" s="137"/>
      <c r="D39" s="137"/>
      <c r="E39" s="315"/>
      <c r="F39" s="220"/>
    </row>
    <row r="40" spans="1:6" s="23" customFormat="1" ht="15.75" customHeight="1" thickBot="1">
      <c r="A40" s="114">
        <v>35</v>
      </c>
      <c r="B40" s="113" t="s">
        <v>27</v>
      </c>
      <c r="C40" s="138">
        <f>SUM(C35:C39)</f>
        <v>91651689</v>
      </c>
      <c r="D40" s="138">
        <f>SUM(D35:D39)</f>
        <v>133233539</v>
      </c>
      <c r="E40" s="311">
        <f>SUM(E35:E39)</f>
        <v>124675880</v>
      </c>
      <c r="F40" s="220">
        <f>E40/D40</f>
        <v>0.9357694836883377</v>
      </c>
    </row>
    <row r="41" spans="1:5" s="25" customFormat="1" ht="13.5" customHeight="1">
      <c r="A41" s="125"/>
      <c r="B41" s="126"/>
      <c r="C41" s="161"/>
      <c r="D41" s="161"/>
      <c r="E41" s="161"/>
    </row>
    <row r="42" spans="1:5" s="25" customFormat="1" ht="39.75" customHeight="1">
      <c r="A42" s="125"/>
      <c r="B42" s="126"/>
      <c r="C42" s="161"/>
      <c r="D42" s="161"/>
      <c r="E42" s="161"/>
    </row>
    <row r="43" spans="1:5" ht="15.75">
      <c r="A43" s="127"/>
      <c r="B43" s="127"/>
      <c r="C43" s="162"/>
      <c r="D43" s="162"/>
      <c r="E43" s="162"/>
    </row>
    <row r="44" spans="1:5" ht="16.5" customHeight="1">
      <c r="A44" s="128" t="s">
        <v>28</v>
      </c>
      <c r="B44" s="128"/>
      <c r="C44" s="163"/>
      <c r="D44" s="163"/>
      <c r="E44" s="163"/>
    </row>
    <row r="45" spans="1:6" ht="16.5" customHeight="1" thickBot="1">
      <c r="A45" s="129"/>
      <c r="B45" s="129"/>
      <c r="C45" s="164"/>
      <c r="D45" s="426" t="s">
        <v>231</v>
      </c>
      <c r="E45" s="426"/>
      <c r="F45" s="426"/>
    </row>
    <row r="46" spans="1:6" ht="15.75" customHeight="1">
      <c r="A46" s="427" t="s">
        <v>1</v>
      </c>
      <c r="B46" s="429" t="s">
        <v>86</v>
      </c>
      <c r="C46" s="435" t="s">
        <v>85</v>
      </c>
      <c r="D46" s="421" t="s">
        <v>83</v>
      </c>
      <c r="E46" s="421" t="s">
        <v>84</v>
      </c>
      <c r="F46" s="423" t="s">
        <v>104</v>
      </c>
    </row>
    <row r="47" spans="1:6" s="24" customFormat="1" ht="34.5" customHeight="1" thickBot="1">
      <c r="A47" s="428"/>
      <c r="B47" s="430"/>
      <c r="C47" s="436"/>
      <c r="D47" s="422"/>
      <c r="E47" s="422"/>
      <c r="F47" s="422"/>
    </row>
    <row r="48" spans="1:6" ht="15.75" customHeight="1" thickBot="1">
      <c r="A48" s="110" t="s">
        <v>3</v>
      </c>
      <c r="B48" s="111" t="s">
        <v>29</v>
      </c>
      <c r="C48" s="133">
        <f>SUM(C49:C55)</f>
        <v>45656442</v>
      </c>
      <c r="D48" s="133">
        <f>SUM(D49:D55)</f>
        <v>54450441</v>
      </c>
      <c r="E48" s="310">
        <f>SUM(E49:E55)</f>
        <v>48142063</v>
      </c>
      <c r="F48" s="220">
        <f aca="true" t="shared" si="2" ref="F48:F55">E48/D48</f>
        <v>0.8841445930621572</v>
      </c>
    </row>
    <row r="49" spans="1:6" ht="15.75" customHeight="1">
      <c r="A49" s="130" t="s">
        <v>5</v>
      </c>
      <c r="B49" s="131" t="s">
        <v>297</v>
      </c>
      <c r="C49" s="134">
        <v>17225540</v>
      </c>
      <c r="D49" s="134">
        <v>17986540</v>
      </c>
      <c r="E49" s="218">
        <v>17853921</v>
      </c>
      <c r="F49" s="225">
        <f t="shared" si="2"/>
        <v>0.9926267642359231</v>
      </c>
    </row>
    <row r="50" spans="1:6" ht="15.75" customHeight="1">
      <c r="A50" s="116" t="s">
        <v>6</v>
      </c>
      <c r="B50" s="106" t="s">
        <v>298</v>
      </c>
      <c r="C50" s="135">
        <v>2940037</v>
      </c>
      <c r="D50" s="135">
        <v>3031086</v>
      </c>
      <c r="E50" s="199">
        <v>3014266</v>
      </c>
      <c r="F50" s="223">
        <f t="shared" si="2"/>
        <v>0.9944508337935645</v>
      </c>
    </row>
    <row r="51" spans="1:6" ht="15.75" customHeight="1">
      <c r="A51" s="116" t="s">
        <v>7</v>
      </c>
      <c r="B51" s="106" t="s">
        <v>299</v>
      </c>
      <c r="C51" s="136">
        <v>15316000</v>
      </c>
      <c r="D51" s="136">
        <v>20602500</v>
      </c>
      <c r="E51" s="198">
        <v>19358345</v>
      </c>
      <c r="F51" s="226">
        <f t="shared" si="2"/>
        <v>0.9396114549205193</v>
      </c>
    </row>
    <row r="52" spans="1:6" ht="15.75" customHeight="1">
      <c r="A52" s="116" t="s">
        <v>8</v>
      </c>
      <c r="B52" s="132" t="s">
        <v>305</v>
      </c>
      <c r="C52" s="136">
        <v>5384865</v>
      </c>
      <c r="D52" s="136">
        <v>6384865</v>
      </c>
      <c r="E52" s="198">
        <v>5886000</v>
      </c>
      <c r="F52" s="226">
        <f t="shared" si="2"/>
        <v>0.9218675727677875</v>
      </c>
    </row>
    <row r="53" spans="1:6" ht="15.75" customHeight="1">
      <c r="A53" s="116" t="s">
        <v>9</v>
      </c>
      <c r="B53" s="132" t="s">
        <v>306</v>
      </c>
      <c r="C53" s="136">
        <v>4480000</v>
      </c>
      <c r="D53" s="136">
        <v>4480000</v>
      </c>
      <c r="E53" s="198">
        <v>165700</v>
      </c>
      <c r="F53" s="226">
        <f t="shared" si="2"/>
        <v>0.03698660714285714</v>
      </c>
    </row>
    <row r="54" spans="1:6" ht="15.75" customHeight="1">
      <c r="A54" s="116" t="s">
        <v>10</v>
      </c>
      <c r="B54" s="106" t="s">
        <v>300</v>
      </c>
      <c r="C54" s="136">
        <v>310000</v>
      </c>
      <c r="D54" s="136">
        <v>1945500</v>
      </c>
      <c r="E54" s="198">
        <v>1843881</v>
      </c>
      <c r="F54" s="226">
        <f t="shared" si="2"/>
        <v>0.9477671549730147</v>
      </c>
    </row>
    <row r="55" spans="1:6" ht="15.75" customHeight="1" thickBot="1">
      <c r="A55" s="116" t="s">
        <v>11</v>
      </c>
      <c r="B55" s="122" t="s">
        <v>307</v>
      </c>
      <c r="C55" s="136"/>
      <c r="D55" s="136">
        <v>19950</v>
      </c>
      <c r="E55" s="198">
        <v>19950</v>
      </c>
      <c r="F55" s="221">
        <f t="shared" si="2"/>
        <v>1</v>
      </c>
    </row>
    <row r="56" spans="1:6" ht="15.75" customHeight="1" thickBot="1">
      <c r="A56" s="112" t="s">
        <v>12</v>
      </c>
      <c r="B56" s="113" t="s">
        <v>303</v>
      </c>
      <c r="C56" s="138">
        <f>SUM(C57:C61)</f>
        <v>27678179</v>
      </c>
      <c r="D56" s="138">
        <f>SUM(D57:D61)</f>
        <v>52856498</v>
      </c>
      <c r="E56" s="311">
        <f>SUM(E57:E61)</f>
        <v>40004672</v>
      </c>
      <c r="F56" s="220">
        <f aca="true" t="shared" si="3" ref="F56:F64">E56/D56</f>
        <v>0.7568543795693767</v>
      </c>
    </row>
    <row r="57" spans="1:6" ht="15.75" customHeight="1">
      <c r="A57" s="118">
        <v>10</v>
      </c>
      <c r="B57" s="119" t="s">
        <v>301</v>
      </c>
      <c r="C57" s="139">
        <v>27358179</v>
      </c>
      <c r="D57" s="139">
        <v>46789179</v>
      </c>
      <c r="E57" s="196">
        <v>34689218</v>
      </c>
      <c r="F57" s="223">
        <f t="shared" si="3"/>
        <v>0.7413940304445179</v>
      </c>
    </row>
    <row r="58" spans="1:6" ht="15.75" customHeight="1">
      <c r="A58" s="118" t="s">
        <v>14</v>
      </c>
      <c r="B58" s="106" t="s">
        <v>302</v>
      </c>
      <c r="C58" s="135">
        <v>235000</v>
      </c>
      <c r="D58" s="135">
        <v>5982319</v>
      </c>
      <c r="E58" s="199">
        <v>5231039</v>
      </c>
      <c r="F58" s="223">
        <f t="shared" si="3"/>
        <v>0.8744165932976827</v>
      </c>
    </row>
    <row r="59" spans="1:6" ht="15.75" customHeight="1">
      <c r="A59" s="118" t="s">
        <v>15</v>
      </c>
      <c r="B59" s="106" t="s">
        <v>65</v>
      </c>
      <c r="C59" s="135"/>
      <c r="D59" s="135"/>
      <c r="E59" s="199"/>
      <c r="F59" s="223" t="e">
        <f>E59/D59</f>
        <v>#DIV/0!</v>
      </c>
    </row>
    <row r="60" spans="1:6" ht="15.75" customHeight="1">
      <c r="A60" s="118" t="s">
        <v>16</v>
      </c>
      <c r="B60" s="106" t="s">
        <v>253</v>
      </c>
      <c r="C60" s="135">
        <v>85000</v>
      </c>
      <c r="D60" s="135">
        <v>85000</v>
      </c>
      <c r="E60" s="199">
        <v>84415</v>
      </c>
      <c r="F60" s="223"/>
    </row>
    <row r="61" spans="1:6" ht="15.75" customHeight="1" thickBot="1">
      <c r="A61" s="120" t="s">
        <v>17</v>
      </c>
      <c r="B61" s="122" t="s">
        <v>48</v>
      </c>
      <c r="C61" s="136"/>
      <c r="D61" s="136"/>
      <c r="E61" s="198"/>
      <c r="F61" s="223"/>
    </row>
    <row r="62" spans="1:6" ht="15.75" customHeight="1" thickBot="1">
      <c r="A62" s="112" t="s">
        <v>18</v>
      </c>
      <c r="B62" s="113" t="s">
        <v>89</v>
      </c>
      <c r="C62" s="138">
        <f>SUM(C63:C65)</f>
        <v>18217068</v>
      </c>
      <c r="D62" s="138">
        <f>SUM(D63:D65)</f>
        <v>25318043</v>
      </c>
      <c r="E62" s="311">
        <f>SUM(E63:E65)</f>
        <v>0</v>
      </c>
      <c r="F62" s="220">
        <f t="shared" si="3"/>
        <v>0</v>
      </c>
    </row>
    <row r="63" spans="1:6" ht="15.75" customHeight="1">
      <c r="A63" s="118" t="s">
        <v>19</v>
      </c>
      <c r="B63" s="119" t="s">
        <v>250</v>
      </c>
      <c r="C63" s="139">
        <v>18217068</v>
      </c>
      <c r="D63" s="139">
        <v>25318043</v>
      </c>
      <c r="E63" s="196"/>
      <c r="F63" s="222">
        <f t="shared" si="3"/>
        <v>0</v>
      </c>
    </row>
    <row r="64" spans="1:6" ht="15.75" customHeight="1">
      <c r="A64" s="116" t="s">
        <v>20</v>
      </c>
      <c r="B64" s="106" t="s">
        <v>125</v>
      </c>
      <c r="C64" s="135"/>
      <c r="D64" s="135"/>
      <c r="E64" s="199"/>
      <c r="F64" s="223" t="e">
        <f t="shared" si="3"/>
        <v>#DIV/0!</v>
      </c>
    </row>
    <row r="65" spans="1:6" ht="15.75" customHeight="1" thickBot="1">
      <c r="A65" s="120" t="s">
        <v>21</v>
      </c>
      <c r="B65" s="122" t="s">
        <v>79</v>
      </c>
      <c r="C65" s="136"/>
      <c r="D65" s="136"/>
      <c r="E65" s="198"/>
      <c r="F65" s="224"/>
    </row>
    <row r="66" spans="1:6" ht="15.75" customHeight="1" thickBot="1">
      <c r="A66" s="171" t="s">
        <v>22</v>
      </c>
      <c r="B66" s="172" t="s">
        <v>90</v>
      </c>
      <c r="C66" s="173"/>
      <c r="D66" s="173"/>
      <c r="E66" s="192"/>
      <c r="F66" s="227"/>
    </row>
    <row r="67" spans="1:6" ht="15.75" customHeight="1" thickBot="1">
      <c r="A67" s="171" t="s">
        <v>23</v>
      </c>
      <c r="B67" s="172" t="s">
        <v>126</v>
      </c>
      <c r="C67" s="173"/>
      <c r="D67" s="173"/>
      <c r="E67" s="192"/>
      <c r="F67" s="221"/>
    </row>
    <row r="68" spans="1:6" ht="15.75" customHeight="1" thickBot="1">
      <c r="A68" s="112" t="s">
        <v>24</v>
      </c>
      <c r="B68" s="113" t="s">
        <v>91</v>
      </c>
      <c r="C68" s="138">
        <f>SUM(C69:C71)</f>
        <v>100000</v>
      </c>
      <c r="D68" s="138">
        <f>SUM(D69:D71)</f>
        <v>608557</v>
      </c>
      <c r="E68" s="311">
        <f>SUM(E69:E71)</f>
        <v>558557</v>
      </c>
      <c r="F68" s="220">
        <f>E68/D68</f>
        <v>0.9178384276246925</v>
      </c>
    </row>
    <row r="69" spans="1:6" ht="15.75" customHeight="1">
      <c r="A69" s="118" t="s">
        <v>25</v>
      </c>
      <c r="B69" s="119" t="s">
        <v>74</v>
      </c>
      <c r="C69" s="139"/>
      <c r="D69" s="139"/>
      <c r="E69" s="196"/>
      <c r="F69" s="222"/>
    </row>
    <row r="70" spans="1:6" ht="15.75" customHeight="1">
      <c r="A70" s="115">
        <v>23</v>
      </c>
      <c r="B70" s="105" t="s">
        <v>248</v>
      </c>
      <c r="C70" s="153">
        <v>100000</v>
      </c>
      <c r="D70" s="153">
        <v>100000</v>
      </c>
      <c r="E70" s="197">
        <v>50000</v>
      </c>
      <c r="F70" s="222">
        <f>E70/D70</f>
        <v>0.5</v>
      </c>
    </row>
    <row r="71" spans="1:6" ht="15.75" customHeight="1" thickBot="1">
      <c r="A71" s="120">
        <v>24</v>
      </c>
      <c r="B71" s="122" t="s">
        <v>304</v>
      </c>
      <c r="C71" s="136"/>
      <c r="D71" s="136">
        <v>508557</v>
      </c>
      <c r="E71" s="198">
        <v>508557</v>
      </c>
      <c r="F71" s="224">
        <v>1</v>
      </c>
    </row>
    <row r="72" spans="1:6" ht="15.75" customHeight="1" thickBot="1">
      <c r="A72" s="112">
        <v>25</v>
      </c>
      <c r="B72" s="113" t="s">
        <v>68</v>
      </c>
      <c r="C72" s="138">
        <f>C48+C56+C62+C66+C67+C68</f>
        <v>91651689</v>
      </c>
      <c r="D72" s="138">
        <f>D48+D56+D62+D66+D67+D68</f>
        <v>133233539</v>
      </c>
      <c r="E72" s="311">
        <f>E48+E56+E62+E66+E67+E68</f>
        <v>88705292</v>
      </c>
      <c r="F72" s="220">
        <f>E72/D72</f>
        <v>0.6657880040250226</v>
      </c>
    </row>
  </sheetData>
  <sheetProtection/>
  <mergeCells count="12">
    <mergeCell ref="C46:C47"/>
    <mergeCell ref="D46:D47"/>
    <mergeCell ref="E46:E47"/>
    <mergeCell ref="F46:F47"/>
    <mergeCell ref="A1:F1"/>
    <mergeCell ref="D2:F2"/>
    <mergeCell ref="D45:F45"/>
    <mergeCell ref="A46:A47"/>
    <mergeCell ref="B46:B47"/>
    <mergeCell ref="A3:A4"/>
    <mergeCell ref="B3:B4"/>
    <mergeCell ref="C3:F3"/>
  </mergeCells>
  <printOptions horizontalCentered="1"/>
  <pageMargins left="0.5905511811023623" right="0.5905511811023623" top="0.5905511811023623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Község Önkormányzata
2018. évi költségvetésének  végrehajtása
&amp;R&amp;"Times New Roman CE,Félkövér dőlt"1.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87" workbookViewId="0" topLeftCell="A1">
      <selection activeCell="I3" sqref="I3"/>
    </sheetView>
  </sheetViews>
  <sheetFormatPr defaultColWidth="9.00390625" defaultRowHeight="12.75"/>
  <cols>
    <col min="1" max="1" width="6.875" style="268" customWidth="1"/>
    <col min="2" max="2" width="33.00390625" style="269" customWidth="1"/>
    <col min="3" max="3" width="17.00390625" style="269" customWidth="1"/>
    <col min="4" max="9" width="12.875" style="269" customWidth="1"/>
    <col min="10" max="10" width="13.875" style="269" customWidth="1"/>
    <col min="11" max="16384" width="9.375" style="269" customWidth="1"/>
  </cols>
  <sheetData>
    <row r="1" spans="9:10" ht="14.25" thickBot="1">
      <c r="I1" s="417" t="s">
        <v>231</v>
      </c>
      <c r="J1" s="270"/>
    </row>
    <row r="2" spans="1:10" s="275" customFormat="1" ht="26.25" customHeight="1">
      <c r="A2" s="474" t="s">
        <v>64</v>
      </c>
      <c r="B2" s="472" t="s">
        <v>116</v>
      </c>
      <c r="C2" s="472" t="s">
        <v>117</v>
      </c>
      <c r="D2" s="472" t="s">
        <v>348</v>
      </c>
      <c r="E2" s="472" t="s">
        <v>311</v>
      </c>
      <c r="F2" s="271" t="s">
        <v>118</v>
      </c>
      <c r="G2" s="272"/>
      <c r="H2" s="272"/>
      <c r="I2" s="273"/>
      <c r="J2" s="274" t="s">
        <v>119</v>
      </c>
    </row>
    <row r="3" spans="1:10" s="280" customFormat="1" ht="32.25" customHeight="1" thickBot="1">
      <c r="A3" s="475"/>
      <c r="B3" s="476"/>
      <c r="C3" s="476"/>
      <c r="D3" s="473"/>
      <c r="E3" s="473"/>
      <c r="F3" s="276" t="s">
        <v>235</v>
      </c>
      <c r="G3" s="277" t="s">
        <v>240</v>
      </c>
      <c r="H3" s="277" t="s">
        <v>349</v>
      </c>
      <c r="I3" s="278" t="s">
        <v>350</v>
      </c>
      <c r="J3" s="279" t="s">
        <v>120</v>
      </c>
    </row>
    <row r="4" spans="1:10" s="285" customFormat="1" ht="18" customHeight="1" thickBot="1">
      <c r="A4" s="281">
        <v>1</v>
      </c>
      <c r="B4" s="282">
        <v>2</v>
      </c>
      <c r="C4" s="283">
        <v>3</v>
      </c>
      <c r="D4" s="283">
        <v>4</v>
      </c>
      <c r="E4" s="283">
        <v>7</v>
      </c>
      <c r="F4" s="283">
        <v>6</v>
      </c>
      <c r="G4" s="283">
        <v>7</v>
      </c>
      <c r="H4" s="283">
        <v>8</v>
      </c>
      <c r="I4" s="283">
        <v>9</v>
      </c>
      <c r="J4" s="284">
        <v>10</v>
      </c>
    </row>
    <row r="5" spans="1:10" ht="33.75" customHeight="1">
      <c r="A5" s="286" t="s">
        <v>3</v>
      </c>
      <c r="B5" s="287" t="s">
        <v>137</v>
      </c>
      <c r="C5" s="288"/>
      <c r="D5" s="289">
        <f aca="true" t="shared" si="0" ref="D5:I5">SUM(D6:D7)</f>
        <v>0</v>
      </c>
      <c r="E5" s="289">
        <f t="shared" si="0"/>
        <v>0</v>
      </c>
      <c r="F5" s="289">
        <f t="shared" si="0"/>
        <v>0</v>
      </c>
      <c r="G5" s="289">
        <f t="shared" si="0"/>
        <v>0</v>
      </c>
      <c r="H5" s="289">
        <f t="shared" si="0"/>
        <v>0</v>
      </c>
      <c r="I5" s="290">
        <f t="shared" si="0"/>
        <v>0</v>
      </c>
      <c r="J5" s="291">
        <f aca="true" t="shared" si="1" ref="J5:J15">SUM(F5:I5)</f>
        <v>0</v>
      </c>
    </row>
    <row r="6" spans="1:10" ht="40.5" customHeight="1">
      <c r="A6" s="292" t="s">
        <v>5</v>
      </c>
      <c r="B6" s="293"/>
      <c r="C6" s="347"/>
      <c r="D6" s="295"/>
      <c r="E6" s="295"/>
      <c r="F6" s="295"/>
      <c r="G6" s="295"/>
      <c r="H6" s="295"/>
      <c r="I6" s="296"/>
      <c r="J6" s="297">
        <f t="shared" si="1"/>
        <v>0</v>
      </c>
    </row>
    <row r="7" spans="1:10" ht="21" customHeight="1">
      <c r="A7" s="292" t="s">
        <v>6</v>
      </c>
      <c r="B7" s="293" t="s">
        <v>121</v>
      </c>
      <c r="C7" s="294"/>
      <c r="D7" s="295"/>
      <c r="E7" s="295"/>
      <c r="F7" s="295"/>
      <c r="G7" s="295"/>
      <c r="H7" s="295"/>
      <c r="I7" s="296"/>
      <c r="J7" s="297">
        <f t="shared" si="1"/>
        <v>0</v>
      </c>
    </row>
    <row r="8" spans="1:10" ht="36" customHeight="1">
      <c r="A8" s="292" t="s">
        <v>7</v>
      </c>
      <c r="B8" s="298" t="s">
        <v>140</v>
      </c>
      <c r="C8" s="299"/>
      <c r="D8" s="300">
        <f aca="true" t="shared" si="2" ref="D8:I8">SUM(D9:D10)</f>
        <v>0</v>
      </c>
      <c r="E8" s="300">
        <f t="shared" si="2"/>
        <v>0</v>
      </c>
      <c r="F8" s="300">
        <f t="shared" si="2"/>
        <v>0</v>
      </c>
      <c r="G8" s="300">
        <f t="shared" si="2"/>
        <v>0</v>
      </c>
      <c r="H8" s="300">
        <f t="shared" si="2"/>
        <v>0</v>
      </c>
      <c r="I8" s="301">
        <f t="shared" si="2"/>
        <v>0</v>
      </c>
      <c r="J8" s="297">
        <f t="shared" si="1"/>
        <v>0</v>
      </c>
    </row>
    <row r="9" spans="1:10" ht="21" customHeight="1">
      <c r="A9" s="292" t="s">
        <v>8</v>
      </c>
      <c r="B9" s="293"/>
      <c r="C9" s="294"/>
      <c r="D9" s="295"/>
      <c r="E9" s="295"/>
      <c r="F9" s="295"/>
      <c r="G9" s="295"/>
      <c r="H9" s="295"/>
      <c r="I9" s="296"/>
      <c r="J9" s="297">
        <f t="shared" si="1"/>
        <v>0</v>
      </c>
    </row>
    <row r="10" spans="1:10" ht="18" customHeight="1">
      <c r="A10" s="292" t="s">
        <v>9</v>
      </c>
      <c r="B10" s="293"/>
      <c r="C10" s="294"/>
      <c r="D10" s="295"/>
      <c r="E10" s="295"/>
      <c r="F10" s="295"/>
      <c r="G10" s="295"/>
      <c r="H10" s="295"/>
      <c r="I10" s="296"/>
      <c r="J10" s="297">
        <f t="shared" si="1"/>
        <v>0</v>
      </c>
    </row>
    <row r="11" spans="1:10" ht="21" customHeight="1">
      <c r="A11" s="292" t="s">
        <v>10</v>
      </c>
      <c r="B11" s="298" t="s">
        <v>122</v>
      </c>
      <c r="C11" s="299"/>
      <c r="D11" s="300">
        <f aca="true" t="shared" si="3" ref="D11:I11">SUM(D12:D13)</f>
        <v>0</v>
      </c>
      <c r="E11" s="300">
        <f t="shared" si="3"/>
        <v>0</v>
      </c>
      <c r="F11" s="300">
        <f t="shared" si="3"/>
        <v>0</v>
      </c>
      <c r="G11" s="300">
        <f t="shared" si="3"/>
        <v>0</v>
      </c>
      <c r="H11" s="300">
        <f t="shared" si="3"/>
        <v>0</v>
      </c>
      <c r="I11" s="300">
        <f t="shared" si="3"/>
        <v>0</v>
      </c>
      <c r="J11" s="297">
        <f>SUM(F11:I11)</f>
        <v>0</v>
      </c>
    </row>
    <row r="12" spans="1:10" ht="21" customHeight="1">
      <c r="A12" s="292" t="s">
        <v>11</v>
      </c>
      <c r="B12" s="293"/>
      <c r="C12" s="294"/>
      <c r="D12" s="295"/>
      <c r="E12" s="295"/>
      <c r="F12" s="295"/>
      <c r="G12" s="295"/>
      <c r="H12" s="295"/>
      <c r="I12" s="296"/>
      <c r="J12" s="297">
        <f>SUM(F12:I12)</f>
        <v>0</v>
      </c>
    </row>
    <row r="13" spans="1:10" ht="21" customHeight="1">
      <c r="A13" s="292" t="s">
        <v>12</v>
      </c>
      <c r="B13" s="293"/>
      <c r="C13" s="294"/>
      <c r="D13" s="295"/>
      <c r="E13" s="295"/>
      <c r="F13" s="295"/>
      <c r="G13" s="295"/>
      <c r="H13" s="295"/>
      <c r="I13" s="296"/>
      <c r="J13" s="297">
        <f>SUM(F13:I13)</f>
        <v>0</v>
      </c>
    </row>
    <row r="14" spans="1:10" ht="21" customHeight="1">
      <c r="A14" s="292" t="s">
        <v>13</v>
      </c>
      <c r="B14" s="298" t="s">
        <v>123</v>
      </c>
      <c r="C14" s="299"/>
      <c r="D14" s="300">
        <f aca="true" t="shared" si="4" ref="D14:I14">SUM(D15:D15)</f>
        <v>0</v>
      </c>
      <c r="E14" s="300">
        <f t="shared" si="4"/>
        <v>0</v>
      </c>
      <c r="F14" s="300">
        <f t="shared" si="4"/>
        <v>0</v>
      </c>
      <c r="G14" s="300">
        <f t="shared" si="4"/>
        <v>0</v>
      </c>
      <c r="H14" s="300">
        <f t="shared" si="4"/>
        <v>0</v>
      </c>
      <c r="I14" s="301">
        <f t="shared" si="4"/>
        <v>0</v>
      </c>
      <c r="J14" s="297">
        <f t="shared" si="1"/>
        <v>0</v>
      </c>
    </row>
    <row r="15" spans="1:10" ht="21" customHeight="1" thickBot="1">
      <c r="A15" s="292" t="s">
        <v>14</v>
      </c>
      <c r="B15" s="293" t="s">
        <v>121</v>
      </c>
      <c r="C15" s="294"/>
      <c r="D15" s="295"/>
      <c r="E15" s="295"/>
      <c r="F15" s="295"/>
      <c r="G15" s="295"/>
      <c r="H15" s="295"/>
      <c r="I15" s="296"/>
      <c r="J15" s="297">
        <f t="shared" si="1"/>
        <v>0</v>
      </c>
    </row>
    <row r="16" spans="1:10" ht="21" customHeight="1" thickBot="1">
      <c r="A16" s="302" t="s">
        <v>15</v>
      </c>
      <c r="B16" s="303" t="s">
        <v>124</v>
      </c>
      <c r="C16" s="304"/>
      <c r="D16" s="305">
        <f aca="true" t="shared" si="5" ref="D16:I16">D5+D8+D11+D14</f>
        <v>0</v>
      </c>
      <c r="E16" s="305">
        <f t="shared" si="5"/>
        <v>0</v>
      </c>
      <c r="F16" s="305">
        <f t="shared" si="5"/>
        <v>0</v>
      </c>
      <c r="G16" s="305">
        <f t="shared" si="5"/>
        <v>0</v>
      </c>
      <c r="H16" s="305">
        <f t="shared" si="5"/>
        <v>0</v>
      </c>
      <c r="I16" s="306">
        <f t="shared" si="5"/>
        <v>0</v>
      </c>
      <c r="J16" s="307">
        <f>J5+J8+J11+J14</f>
        <v>0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10.számú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C9" sqref="C9"/>
    </sheetView>
  </sheetViews>
  <sheetFormatPr defaultColWidth="9.0039062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477" t="s">
        <v>231</v>
      </c>
      <c r="C1" s="477"/>
      <c r="D1" s="477"/>
    </row>
    <row r="2" spans="1:4" s="10" customFormat="1" ht="26.25" thickBot="1">
      <c r="A2" s="19" t="s">
        <v>63</v>
      </c>
      <c r="B2" s="328" t="s">
        <v>83</v>
      </c>
      <c r="C2" s="328" t="s">
        <v>84</v>
      </c>
      <c r="D2" s="20" t="s">
        <v>104</v>
      </c>
    </row>
    <row r="3" spans="1:4" ht="18" customHeight="1">
      <c r="A3" s="329" t="s">
        <v>101</v>
      </c>
      <c r="B3" s="147"/>
      <c r="C3" s="330"/>
      <c r="D3" s="331"/>
    </row>
    <row r="4" spans="1:4" ht="21" customHeight="1">
      <c r="A4" s="101" t="s">
        <v>345</v>
      </c>
      <c r="B4" s="348">
        <v>85000</v>
      </c>
      <c r="C4" s="349">
        <v>84415</v>
      </c>
      <c r="D4" s="332">
        <f aca="true" t="shared" si="0" ref="D4:D10">C4/B4</f>
        <v>0.9931176470588235</v>
      </c>
    </row>
    <row r="5" spans="1:4" ht="18" customHeight="1">
      <c r="A5" s="101" t="s">
        <v>233</v>
      </c>
      <c r="B5" s="348">
        <v>1137000</v>
      </c>
      <c r="C5" s="349">
        <v>1350000</v>
      </c>
      <c r="D5" s="332">
        <f t="shared" si="0"/>
        <v>1.187335092348285</v>
      </c>
    </row>
    <row r="6" spans="1:4" ht="18" customHeight="1">
      <c r="A6" s="101" t="s">
        <v>346</v>
      </c>
      <c r="B6" s="348">
        <v>1336000</v>
      </c>
      <c r="C6" s="349">
        <v>1336000</v>
      </c>
      <c r="D6" s="332">
        <f t="shared" si="0"/>
        <v>1</v>
      </c>
    </row>
    <row r="7" spans="1:4" ht="12.75" customHeight="1">
      <c r="A7" s="101" t="s">
        <v>130</v>
      </c>
      <c r="B7" s="348">
        <v>100000</v>
      </c>
      <c r="C7" s="349"/>
      <c r="D7" s="332">
        <f t="shared" si="0"/>
        <v>0</v>
      </c>
    </row>
    <row r="8" spans="1:4" ht="18" customHeight="1">
      <c r="A8" s="101" t="s">
        <v>177</v>
      </c>
      <c r="B8" s="348">
        <v>250000</v>
      </c>
      <c r="C8" s="349">
        <v>15700</v>
      </c>
      <c r="D8" s="332">
        <f t="shared" si="0"/>
        <v>0.0628</v>
      </c>
    </row>
    <row r="9" spans="1:4" ht="18" customHeight="1">
      <c r="A9" s="353" t="s">
        <v>142</v>
      </c>
      <c r="B9" s="348">
        <v>2811865</v>
      </c>
      <c r="C9" s="349">
        <v>3200000</v>
      </c>
      <c r="D9" s="332">
        <f t="shared" si="0"/>
        <v>1.1380347207280577</v>
      </c>
    </row>
    <row r="10" spans="1:4" ht="18" customHeight="1">
      <c r="A10" s="354" t="s">
        <v>241</v>
      </c>
      <c r="B10" s="348"/>
      <c r="C10" s="349"/>
      <c r="D10" s="332" t="e">
        <f t="shared" si="0"/>
        <v>#DIV/0!</v>
      </c>
    </row>
    <row r="11" spans="1:4" ht="18" customHeight="1">
      <c r="A11" s="333" t="s">
        <v>131</v>
      </c>
      <c r="B11" s="348"/>
      <c r="C11" s="349"/>
      <c r="D11" s="332"/>
    </row>
    <row r="12" spans="1:4" ht="18" customHeight="1">
      <c r="A12" s="102" t="s">
        <v>129</v>
      </c>
      <c r="B12" s="348">
        <v>230000</v>
      </c>
      <c r="C12" s="349">
        <v>150000</v>
      </c>
      <c r="D12" s="332">
        <f>C12/B12</f>
        <v>0.6521739130434783</v>
      </c>
    </row>
    <row r="13" spans="1:4" ht="18" customHeight="1">
      <c r="A13" s="102" t="s">
        <v>132</v>
      </c>
      <c r="B13" s="348"/>
      <c r="C13" s="349"/>
      <c r="D13" s="332" t="e">
        <f>C13/B13</f>
        <v>#DIV/0!</v>
      </c>
    </row>
    <row r="14" spans="1:4" ht="18" customHeight="1">
      <c r="A14" s="102" t="s">
        <v>138</v>
      </c>
      <c r="B14" s="348"/>
      <c r="C14" s="349"/>
      <c r="D14" s="332"/>
    </row>
    <row r="15" spans="1:4" ht="18" customHeight="1">
      <c r="A15" s="102" t="s">
        <v>176</v>
      </c>
      <c r="B15" s="348"/>
      <c r="C15" s="349"/>
      <c r="D15" s="332"/>
    </row>
    <row r="16" spans="1:4" ht="18" customHeight="1" thickBot="1">
      <c r="A16" s="102" t="s">
        <v>234</v>
      </c>
      <c r="B16" s="348">
        <v>4000000</v>
      </c>
      <c r="C16" s="349"/>
      <c r="D16" s="332">
        <f>C16/B16</f>
        <v>0</v>
      </c>
    </row>
    <row r="17" spans="1:4" ht="18" customHeight="1" thickBot="1">
      <c r="A17" s="103" t="s">
        <v>54</v>
      </c>
      <c r="B17" s="186">
        <f>SUM(B3:B16)</f>
        <v>9949865</v>
      </c>
      <c r="C17" s="186">
        <f>SUM(C3:C16)</f>
        <v>6136115</v>
      </c>
      <c r="D17" s="334">
        <f>C17/B17</f>
        <v>0.6167033422061505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600" verticalDpi="600" orientation="portrait" paperSize="9" r:id="rId1"/>
  <headerFooter alignWithMargins="0">
    <oddHeader>&amp;C&amp;"Times New Roman CE,Félkövér"&amp;14Fácánkert Község Önkormányzata által átadott pénzeszközök, támogatásértékű kiadások&amp;R&amp;"Times New Roman CE,Félkövér dőlt"
11.számú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D70" sqref="D70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437" t="s">
        <v>139</v>
      </c>
      <c r="E1" s="437"/>
      <c r="F1" s="437"/>
      <c r="G1" s="437"/>
    </row>
    <row r="2" spans="1:7" s="12" customFormat="1" ht="15.75">
      <c r="A2" s="73" t="s">
        <v>31</v>
      </c>
      <c r="B2" s="74"/>
      <c r="C2" s="441" t="s">
        <v>174</v>
      </c>
      <c r="D2" s="442"/>
      <c r="E2" s="442"/>
      <c r="F2" s="454" t="s">
        <v>32</v>
      </c>
      <c r="G2" s="455"/>
    </row>
    <row r="3" spans="1:7" s="12" customFormat="1" ht="16.5" thickBot="1">
      <c r="A3" s="75" t="s">
        <v>33</v>
      </c>
      <c r="B3" s="76"/>
      <c r="C3" s="443" t="s">
        <v>34</v>
      </c>
      <c r="D3" s="444"/>
      <c r="E3" s="444"/>
      <c r="F3" s="456" t="s">
        <v>243</v>
      </c>
      <c r="G3" s="457"/>
    </row>
    <row r="4" spans="1:7" s="13" customFormat="1" ht="21" customHeight="1" thickBot="1">
      <c r="A4" s="32"/>
      <c r="B4" s="32"/>
      <c r="C4" s="32"/>
      <c r="D4" s="45"/>
      <c r="E4" s="458" t="s">
        <v>231</v>
      </c>
      <c r="F4" s="458"/>
      <c r="G4" s="458"/>
    </row>
    <row r="5" spans="1:7" ht="38.25">
      <c r="A5" s="33" t="s">
        <v>93</v>
      </c>
      <c r="B5" s="34" t="s">
        <v>35</v>
      </c>
      <c r="C5" s="445" t="s">
        <v>94</v>
      </c>
      <c r="D5" s="178" t="s">
        <v>87</v>
      </c>
      <c r="E5" s="34" t="s">
        <v>88</v>
      </c>
      <c r="F5" s="459" t="s">
        <v>84</v>
      </c>
      <c r="G5" s="452" t="s">
        <v>104</v>
      </c>
    </row>
    <row r="6" spans="1:7" ht="13.5" thickBot="1">
      <c r="A6" s="140" t="s">
        <v>36</v>
      </c>
      <c r="B6" s="35"/>
      <c r="C6" s="446"/>
      <c r="D6" s="447" t="s">
        <v>95</v>
      </c>
      <c r="E6" s="448"/>
      <c r="F6" s="460"/>
      <c r="G6" s="453"/>
    </row>
    <row r="7" spans="1:7" s="10" customFormat="1" ht="16.5" thickBot="1">
      <c r="A7" s="51">
        <v>1</v>
      </c>
      <c r="B7" s="50">
        <v>2</v>
      </c>
      <c r="C7" s="50">
        <v>3</v>
      </c>
      <c r="D7" s="179">
        <v>4</v>
      </c>
      <c r="E7" s="50">
        <v>5</v>
      </c>
      <c r="F7" s="201">
        <v>6</v>
      </c>
      <c r="G7" s="202">
        <v>7</v>
      </c>
    </row>
    <row r="8" spans="1:7" s="10" customFormat="1" ht="15.75" customHeight="1" thickBot="1">
      <c r="A8" s="461" t="s">
        <v>37</v>
      </c>
      <c r="B8" s="462"/>
      <c r="C8" s="462"/>
      <c r="D8" s="462"/>
      <c r="E8" s="462"/>
      <c r="F8" s="462"/>
      <c r="G8" s="463"/>
    </row>
    <row r="9" spans="1:7" s="14" customFormat="1" ht="13.5" customHeight="1" thickBot="1">
      <c r="A9" s="48">
        <v>1</v>
      </c>
      <c r="B9" s="49"/>
      <c r="C9" s="52" t="s">
        <v>173</v>
      </c>
      <c r="D9" s="180">
        <f>SUM(D10:D15)</f>
        <v>2620000</v>
      </c>
      <c r="E9" s="180">
        <f>SUM(E10:E15)</f>
        <v>3420000</v>
      </c>
      <c r="F9" s="180">
        <f>SUM(F10:F15)</f>
        <v>3557219</v>
      </c>
      <c r="G9" s="207">
        <f>F9/E9</f>
        <v>1.0401225146198831</v>
      </c>
    </row>
    <row r="10" spans="1:7" s="2" customFormat="1" ht="13.5" customHeight="1">
      <c r="A10" s="36"/>
      <c r="B10" s="37">
        <v>1</v>
      </c>
      <c r="C10" s="53" t="s">
        <v>264</v>
      </c>
      <c r="D10" s="181">
        <v>350000</v>
      </c>
      <c r="E10" s="181">
        <v>350000</v>
      </c>
      <c r="F10" s="181">
        <v>258450</v>
      </c>
      <c r="G10" s="203">
        <v>0.99</v>
      </c>
    </row>
    <row r="11" spans="1:7" s="2" customFormat="1" ht="13.5" customHeight="1">
      <c r="A11" s="36"/>
      <c r="B11" s="37">
        <v>2</v>
      </c>
      <c r="C11" s="53" t="s">
        <v>265</v>
      </c>
      <c r="D11" s="181">
        <v>120000</v>
      </c>
      <c r="E11" s="181">
        <v>120000</v>
      </c>
      <c r="F11" s="181">
        <v>236650</v>
      </c>
      <c r="G11" s="203">
        <f>F11/E11</f>
        <v>1.9720833333333334</v>
      </c>
    </row>
    <row r="12" spans="1:7" s="2" customFormat="1" ht="13.5" customHeight="1">
      <c r="A12" s="36"/>
      <c r="B12" s="37">
        <v>3</v>
      </c>
      <c r="C12" s="53" t="s">
        <v>266</v>
      </c>
      <c r="D12" s="181">
        <v>950000</v>
      </c>
      <c r="E12" s="181">
        <v>950000</v>
      </c>
      <c r="F12" s="181">
        <v>1013450</v>
      </c>
      <c r="G12" s="204">
        <f>F12/E12</f>
        <v>1.0667894736842105</v>
      </c>
    </row>
    <row r="13" spans="1:7" s="2" customFormat="1" ht="13.5" customHeight="1">
      <c r="A13" s="36"/>
      <c r="B13" s="37">
        <v>4</v>
      </c>
      <c r="C13" s="53" t="s">
        <v>273</v>
      </c>
      <c r="D13" s="181"/>
      <c r="E13" s="181"/>
      <c r="F13" s="181">
        <v>158345</v>
      </c>
      <c r="G13" s="204" t="e">
        <f>F13/E13</f>
        <v>#DIV/0!</v>
      </c>
    </row>
    <row r="14" spans="1:7" s="2" customFormat="1" ht="13.5" customHeight="1">
      <c r="A14" s="36"/>
      <c r="B14" s="37">
        <v>5</v>
      </c>
      <c r="C14" s="53" t="s">
        <v>180</v>
      </c>
      <c r="D14" s="181">
        <v>1200000</v>
      </c>
      <c r="E14" s="181">
        <v>2000000</v>
      </c>
      <c r="F14" s="181">
        <v>1890295</v>
      </c>
      <c r="G14" s="204">
        <v>1.38</v>
      </c>
    </row>
    <row r="15" spans="1:7" s="2" customFormat="1" ht="13.5" customHeight="1" thickBot="1">
      <c r="A15" s="36"/>
      <c r="B15" s="37">
        <v>6</v>
      </c>
      <c r="C15" s="53" t="s">
        <v>267</v>
      </c>
      <c r="D15" s="181"/>
      <c r="E15" s="181"/>
      <c r="F15" s="181">
        <v>29</v>
      </c>
      <c r="G15" s="204" t="e">
        <f>F15/E15</f>
        <v>#DIV/0!</v>
      </c>
    </row>
    <row r="16" spans="1:7" s="14" customFormat="1" ht="13.5" customHeight="1" thickBot="1">
      <c r="A16" s="48">
        <v>2</v>
      </c>
      <c r="B16" s="49"/>
      <c r="C16" s="52" t="s">
        <v>172</v>
      </c>
      <c r="D16" s="182">
        <f>SUM(D17:D22)</f>
        <v>35850000</v>
      </c>
      <c r="E16" s="182">
        <f>SUM(E17:E22)</f>
        <v>35850000</v>
      </c>
      <c r="F16" s="182">
        <f>SUM(F17:F22)</f>
        <v>34454350</v>
      </c>
      <c r="G16" s="207">
        <f>F16/E16</f>
        <v>0.9610697350069735</v>
      </c>
    </row>
    <row r="17" spans="1:7" s="14" customFormat="1" ht="13.5" customHeight="1">
      <c r="A17" s="27"/>
      <c r="B17" s="29">
        <v>1</v>
      </c>
      <c r="C17" s="54" t="s">
        <v>271</v>
      </c>
      <c r="D17" s="183">
        <v>50000</v>
      </c>
      <c r="E17" s="183">
        <v>50000</v>
      </c>
      <c r="F17" s="183">
        <v>21600</v>
      </c>
      <c r="G17" s="204">
        <f aca="true" t="shared" si="0" ref="G17:G28">F17/E17</f>
        <v>0.432</v>
      </c>
    </row>
    <row r="18" spans="1:7" s="14" customFormat="1" ht="13.5" customHeight="1">
      <c r="A18" s="38"/>
      <c r="B18" s="39">
        <v>2</v>
      </c>
      <c r="C18" s="55" t="s">
        <v>268</v>
      </c>
      <c r="D18" s="184">
        <v>2100000</v>
      </c>
      <c r="E18" s="184">
        <v>2100000</v>
      </c>
      <c r="F18" s="184">
        <v>2078229</v>
      </c>
      <c r="G18" s="204">
        <f t="shared" si="0"/>
        <v>0.9896328571428571</v>
      </c>
    </row>
    <row r="19" spans="1:7" s="2" customFormat="1" ht="13.5" customHeight="1">
      <c r="A19" s="36"/>
      <c r="B19" s="37">
        <v>3</v>
      </c>
      <c r="C19" s="53" t="s">
        <v>269</v>
      </c>
      <c r="D19" s="181">
        <v>26000000</v>
      </c>
      <c r="E19" s="181">
        <v>26000000</v>
      </c>
      <c r="F19" s="181">
        <v>25722126</v>
      </c>
      <c r="G19" s="204">
        <f t="shared" si="0"/>
        <v>0.9893125384615384</v>
      </c>
    </row>
    <row r="20" spans="1:7" s="2" customFormat="1" ht="13.5" customHeight="1">
      <c r="A20" s="36"/>
      <c r="B20" s="37"/>
      <c r="C20" s="53" t="s">
        <v>270</v>
      </c>
      <c r="D20" s="181">
        <v>7500000</v>
      </c>
      <c r="E20" s="181">
        <v>7500000</v>
      </c>
      <c r="F20" s="181">
        <v>6477087</v>
      </c>
      <c r="G20" s="205">
        <f t="shared" si="0"/>
        <v>0.8636116</v>
      </c>
    </row>
    <row r="21" spans="1:7" s="2" customFormat="1" ht="13.5" customHeight="1">
      <c r="A21" s="36"/>
      <c r="B21" s="37"/>
      <c r="C21" s="53" t="s">
        <v>272</v>
      </c>
      <c r="D21" s="181">
        <v>200000</v>
      </c>
      <c r="E21" s="181">
        <v>200000</v>
      </c>
      <c r="F21" s="181">
        <v>155308</v>
      </c>
      <c r="G21" s="205">
        <f t="shared" si="0"/>
        <v>0.77654</v>
      </c>
    </row>
    <row r="22" spans="1:7" s="2" customFormat="1" ht="13.5" customHeight="1" thickBot="1">
      <c r="A22" s="36"/>
      <c r="B22" s="37">
        <v>4</v>
      </c>
      <c r="C22" s="53" t="s">
        <v>149</v>
      </c>
      <c r="D22" s="181"/>
      <c r="E22" s="181"/>
      <c r="F22" s="181"/>
      <c r="G22" s="205" t="e">
        <f t="shared" si="0"/>
        <v>#DIV/0!</v>
      </c>
    </row>
    <row r="23" spans="1:7" s="14" customFormat="1" ht="13.5" customHeight="1" thickBot="1">
      <c r="A23" s="48">
        <v>3</v>
      </c>
      <c r="B23" s="49"/>
      <c r="C23" s="52" t="s">
        <v>237</v>
      </c>
      <c r="D23" s="182">
        <f>SUM(D24:D26)</f>
        <v>0</v>
      </c>
      <c r="E23" s="182">
        <f>SUM(E24:E26)</f>
        <v>0</v>
      </c>
      <c r="F23" s="182">
        <f>SUM(F24:F26)</f>
        <v>0</v>
      </c>
      <c r="G23" s="207"/>
    </row>
    <row r="24" spans="1:7" s="2" customFormat="1" ht="13.5" customHeight="1">
      <c r="A24" s="36"/>
      <c r="B24" s="37">
        <v>1</v>
      </c>
      <c r="C24" s="53" t="s">
        <v>40</v>
      </c>
      <c r="D24" s="181"/>
      <c r="E24" s="181"/>
      <c r="F24" s="181"/>
      <c r="G24" s="205"/>
    </row>
    <row r="25" spans="1:7" s="2" customFormat="1" ht="13.5" customHeight="1">
      <c r="A25" s="36"/>
      <c r="B25" s="37">
        <v>2</v>
      </c>
      <c r="C25" s="53" t="s">
        <v>70</v>
      </c>
      <c r="D25" s="181"/>
      <c r="E25" s="181"/>
      <c r="F25" s="181"/>
      <c r="G25" s="205"/>
    </row>
    <row r="26" spans="1:7" s="2" customFormat="1" ht="13.5" customHeight="1" thickBot="1">
      <c r="A26" s="36"/>
      <c r="B26" s="37">
        <v>3</v>
      </c>
      <c r="C26" s="53" t="s">
        <v>41</v>
      </c>
      <c r="D26" s="181"/>
      <c r="E26" s="181"/>
      <c r="F26" s="181"/>
      <c r="G26" s="205"/>
    </row>
    <row r="27" spans="1:7" s="14" customFormat="1" ht="24" customHeight="1" thickBot="1">
      <c r="A27" s="48">
        <v>4</v>
      </c>
      <c r="B27" s="49"/>
      <c r="C27" s="52" t="s">
        <v>147</v>
      </c>
      <c r="D27" s="182">
        <f>SUM(D28:D39)</f>
        <v>29742501</v>
      </c>
      <c r="E27" s="182">
        <f>SUM(E28:E39)</f>
        <v>52109771</v>
      </c>
      <c r="F27" s="182">
        <f>SUM(F28:F39)</f>
        <v>51524134</v>
      </c>
      <c r="G27" s="207">
        <f t="shared" si="0"/>
        <v>0.9887614743116027</v>
      </c>
    </row>
    <row r="28" spans="1:7" s="2" customFormat="1" ht="24">
      <c r="A28" s="36"/>
      <c r="B28" s="37">
        <v>1</v>
      </c>
      <c r="C28" s="53" t="s">
        <v>256</v>
      </c>
      <c r="D28" s="181">
        <v>5981373</v>
      </c>
      <c r="E28" s="181">
        <v>5981373</v>
      </c>
      <c r="F28" s="181">
        <v>5981373</v>
      </c>
      <c r="G28" s="203">
        <f t="shared" si="0"/>
        <v>1</v>
      </c>
    </row>
    <row r="29" spans="1:7" s="2" customFormat="1" ht="24">
      <c r="A29" s="36"/>
      <c r="B29" s="37">
        <v>2</v>
      </c>
      <c r="C29" s="53" t="s">
        <v>145</v>
      </c>
      <c r="D29" s="181"/>
      <c r="E29" s="181"/>
      <c r="F29" s="181"/>
      <c r="G29" s="204" t="e">
        <f aca="true" t="shared" si="1" ref="G29:G37">F29/E29</f>
        <v>#DIV/0!</v>
      </c>
    </row>
    <row r="30" spans="1:7" s="2" customFormat="1" ht="24">
      <c r="A30" s="36"/>
      <c r="B30" s="37">
        <v>3</v>
      </c>
      <c r="C30" s="53" t="s">
        <v>257</v>
      </c>
      <c r="D30" s="181">
        <v>4932560</v>
      </c>
      <c r="E30" s="181">
        <v>5347011</v>
      </c>
      <c r="F30" s="181">
        <v>5347011</v>
      </c>
      <c r="G30" s="204">
        <f t="shared" si="1"/>
        <v>1</v>
      </c>
    </row>
    <row r="31" spans="1:7" s="2" customFormat="1" ht="22.5" customHeight="1">
      <c r="A31" s="36"/>
      <c r="B31" s="37">
        <v>4</v>
      </c>
      <c r="C31" s="53" t="s">
        <v>258</v>
      </c>
      <c r="D31" s="181">
        <v>1800000</v>
      </c>
      <c r="E31" s="181">
        <v>1800000</v>
      </c>
      <c r="F31" s="181">
        <v>1800000</v>
      </c>
      <c r="G31" s="204">
        <f t="shared" si="1"/>
        <v>1</v>
      </c>
    </row>
    <row r="32" spans="1:7" s="2" customFormat="1" ht="24">
      <c r="A32" s="36"/>
      <c r="B32" s="37">
        <v>5</v>
      </c>
      <c r="C32" s="53" t="s">
        <v>262</v>
      </c>
      <c r="D32" s="181"/>
      <c r="E32" s="181">
        <v>446500</v>
      </c>
      <c r="F32" s="181">
        <v>446500</v>
      </c>
      <c r="G32" s="204">
        <f t="shared" si="1"/>
        <v>1</v>
      </c>
    </row>
    <row r="33" spans="1:7" s="2" customFormat="1" ht="21.75" customHeight="1">
      <c r="A33" s="36"/>
      <c r="B33" s="37">
        <v>6</v>
      </c>
      <c r="C33" s="53" t="s">
        <v>308</v>
      </c>
      <c r="D33" s="181"/>
      <c r="E33" s="181">
        <v>5409000</v>
      </c>
      <c r="F33" s="181">
        <v>5409000</v>
      </c>
      <c r="G33" s="204">
        <f t="shared" si="1"/>
        <v>1</v>
      </c>
    </row>
    <row r="34" spans="1:7" s="2" customFormat="1" ht="16.5" customHeight="1">
      <c r="A34" s="40"/>
      <c r="B34" s="41">
        <v>7</v>
      </c>
      <c r="C34" s="62" t="s">
        <v>279</v>
      </c>
      <c r="D34" s="350"/>
      <c r="E34" s="350"/>
      <c r="F34" s="350">
        <v>50000</v>
      </c>
      <c r="G34" s="203" t="e">
        <f t="shared" si="1"/>
        <v>#DIV/0!</v>
      </c>
    </row>
    <row r="35" spans="1:7" s="2" customFormat="1" ht="15.75" customHeight="1">
      <c r="A35" s="36"/>
      <c r="B35" s="37">
        <v>8</v>
      </c>
      <c r="C35" s="53" t="s">
        <v>259</v>
      </c>
      <c r="D35" s="351"/>
      <c r="E35" s="351">
        <v>110720</v>
      </c>
      <c r="F35" s="351">
        <v>110720</v>
      </c>
      <c r="G35" s="204">
        <f t="shared" si="1"/>
        <v>1</v>
      </c>
    </row>
    <row r="36" spans="1:7" s="2" customFormat="1" ht="13.5" customHeight="1">
      <c r="A36" s="36"/>
      <c r="B36" s="37">
        <v>9</v>
      </c>
      <c r="C36" s="53" t="s">
        <v>260</v>
      </c>
      <c r="D36" s="351">
        <v>3000000</v>
      </c>
      <c r="E36" s="351">
        <v>3371049</v>
      </c>
      <c r="F36" s="351">
        <v>2735412</v>
      </c>
      <c r="G36" s="204">
        <f t="shared" si="1"/>
        <v>0.8114423729824158</v>
      </c>
    </row>
    <row r="37" spans="1:7" s="2" customFormat="1" ht="13.5" customHeight="1">
      <c r="A37" s="36"/>
      <c r="B37" s="37">
        <v>10</v>
      </c>
      <c r="C37" s="56" t="s">
        <v>280</v>
      </c>
      <c r="D37" s="351"/>
      <c r="E37" s="351">
        <v>15615550</v>
      </c>
      <c r="F37" s="351">
        <v>15615550</v>
      </c>
      <c r="G37" s="205">
        <f t="shared" si="1"/>
        <v>1</v>
      </c>
    </row>
    <row r="38" spans="1:7" s="2" customFormat="1" ht="13.5" customHeight="1">
      <c r="A38" s="36"/>
      <c r="B38" s="37">
        <v>11</v>
      </c>
      <c r="C38" s="53" t="s">
        <v>261</v>
      </c>
      <c r="D38" s="351"/>
      <c r="E38" s="351">
        <v>13028568</v>
      </c>
      <c r="F38" s="351">
        <v>13028568</v>
      </c>
      <c r="G38" s="205">
        <f aca="true" t="shared" si="2" ref="G38:G44">F38/E38</f>
        <v>1</v>
      </c>
    </row>
    <row r="39" spans="1:7" s="2" customFormat="1" ht="15.75" thickBot="1">
      <c r="A39" s="36"/>
      <c r="B39" s="37">
        <v>12</v>
      </c>
      <c r="C39" s="53" t="s">
        <v>278</v>
      </c>
      <c r="D39" s="181">
        <v>14028568</v>
      </c>
      <c r="E39" s="181">
        <v>1000000</v>
      </c>
      <c r="F39" s="181">
        <v>1000000</v>
      </c>
      <c r="G39" s="204">
        <f t="shared" si="2"/>
        <v>1</v>
      </c>
    </row>
    <row r="40" spans="1:7" s="2" customFormat="1" ht="13.5" customHeight="1" thickBot="1">
      <c r="A40" s="48">
        <v>5</v>
      </c>
      <c r="B40" s="49"/>
      <c r="C40" s="52" t="s">
        <v>148</v>
      </c>
      <c r="D40" s="182">
        <f>SUM(D41:D43)</f>
        <v>23339188</v>
      </c>
      <c r="E40" s="182">
        <f>SUM(E41:E43)</f>
        <v>23979268</v>
      </c>
      <c r="F40" s="182">
        <f>SUM(F41:F43)</f>
        <v>16652193</v>
      </c>
      <c r="G40" s="207">
        <f t="shared" si="2"/>
        <v>0.6944412565054112</v>
      </c>
    </row>
    <row r="41" spans="1:7" s="2" customFormat="1" ht="13.5" customHeight="1">
      <c r="A41" s="28"/>
      <c r="B41" s="365">
        <v>1</v>
      </c>
      <c r="C41" s="362" t="s">
        <v>277</v>
      </c>
      <c r="D41" s="362">
        <v>23339188</v>
      </c>
      <c r="E41" s="363">
        <v>23339188</v>
      </c>
      <c r="F41" s="363">
        <v>16012113</v>
      </c>
      <c r="G41" s="364">
        <f t="shared" si="2"/>
        <v>0.6860612717117665</v>
      </c>
    </row>
    <row r="42" spans="1:7" s="2" customFormat="1" ht="21" customHeight="1">
      <c r="A42" s="360"/>
      <c r="B42" s="39">
        <v>2</v>
      </c>
      <c r="C42" s="56" t="s">
        <v>263</v>
      </c>
      <c r="D42" s="361"/>
      <c r="E42" s="361">
        <v>640080</v>
      </c>
      <c r="F42" s="361">
        <v>640080</v>
      </c>
      <c r="G42" s="203">
        <f t="shared" si="2"/>
        <v>1</v>
      </c>
    </row>
    <row r="43" spans="1:7" s="2" customFormat="1" ht="13.5" customHeight="1" thickBot="1">
      <c r="A43" s="316"/>
      <c r="B43" s="317">
        <v>3</v>
      </c>
      <c r="C43" s="318" t="s">
        <v>146</v>
      </c>
      <c r="D43" s="341"/>
      <c r="E43" s="341"/>
      <c r="F43" s="341"/>
      <c r="G43" s="205" t="e">
        <f t="shared" si="2"/>
        <v>#DIV/0!</v>
      </c>
    </row>
    <row r="44" spans="1:7" s="14" customFormat="1" ht="13.5" customHeight="1" thickBot="1">
      <c r="A44" s="48">
        <v>6</v>
      </c>
      <c r="B44" s="49"/>
      <c r="C44" s="52" t="s">
        <v>71</v>
      </c>
      <c r="D44" s="182">
        <f>SUM(D45:D48)</f>
        <v>100000</v>
      </c>
      <c r="E44" s="182">
        <f>SUM(E45:E48)</f>
        <v>100000</v>
      </c>
      <c r="F44" s="182">
        <f>SUM(F45:F48)</f>
        <v>713484</v>
      </c>
      <c r="G44" s="207">
        <f t="shared" si="2"/>
        <v>7.13484</v>
      </c>
    </row>
    <row r="45" spans="1:7" s="2" customFormat="1" ht="13.5" customHeight="1">
      <c r="A45" s="36"/>
      <c r="B45" s="37">
        <v>1</v>
      </c>
      <c r="C45" s="53" t="s">
        <v>66</v>
      </c>
      <c r="D45" s="181"/>
      <c r="E45" s="181"/>
      <c r="F45" s="181"/>
      <c r="G45" s="203"/>
    </row>
    <row r="46" spans="1:7" s="2" customFormat="1" ht="13.5" customHeight="1">
      <c r="A46" s="36"/>
      <c r="B46" s="37">
        <v>2</v>
      </c>
      <c r="C46" s="53" t="s">
        <v>276</v>
      </c>
      <c r="D46" s="181">
        <v>100000</v>
      </c>
      <c r="E46" s="181">
        <v>100000</v>
      </c>
      <c r="F46" s="181">
        <v>100000</v>
      </c>
      <c r="G46" s="340">
        <f>F46/E46</f>
        <v>1</v>
      </c>
    </row>
    <row r="47" spans="1:7" s="2" customFormat="1" ht="13.5" customHeight="1">
      <c r="A47" s="36"/>
      <c r="B47" s="37">
        <v>3</v>
      </c>
      <c r="C47" s="53" t="s">
        <v>275</v>
      </c>
      <c r="D47" s="181"/>
      <c r="E47" s="181"/>
      <c r="F47" s="181">
        <v>613484</v>
      </c>
      <c r="G47" s="340">
        <v>1</v>
      </c>
    </row>
    <row r="48" spans="1:7" s="2" customFormat="1" ht="13.5" customHeight="1" thickBot="1">
      <c r="A48" s="36"/>
      <c r="B48" s="37">
        <v>4</v>
      </c>
      <c r="C48" s="53" t="s">
        <v>128</v>
      </c>
      <c r="D48" s="181"/>
      <c r="E48" s="181"/>
      <c r="F48" s="181"/>
      <c r="G48" s="205"/>
    </row>
    <row r="49" spans="1:7" s="2" customFormat="1" ht="13.5" customHeight="1" thickBot="1">
      <c r="A49" s="48">
        <v>7</v>
      </c>
      <c r="B49" s="49"/>
      <c r="C49" s="57" t="s">
        <v>44</v>
      </c>
      <c r="D49" s="180">
        <f>D50+D51</f>
        <v>0</v>
      </c>
      <c r="E49" s="180">
        <f>E50+E51</f>
        <v>17774500</v>
      </c>
      <c r="F49" s="180">
        <f>F50+F51</f>
        <v>17774500</v>
      </c>
      <c r="G49" s="207">
        <f>F49/E49</f>
        <v>1</v>
      </c>
    </row>
    <row r="50" spans="1:7" s="2" customFormat="1" ht="14.25" customHeight="1">
      <c r="A50" s="28"/>
      <c r="B50" s="29">
        <v>1</v>
      </c>
      <c r="C50" s="58" t="s">
        <v>274</v>
      </c>
      <c r="D50" s="183"/>
      <c r="E50" s="183">
        <v>17774500</v>
      </c>
      <c r="F50" s="183">
        <v>17774500</v>
      </c>
      <c r="G50" s="203">
        <f>F50/E50</f>
        <v>1</v>
      </c>
    </row>
    <row r="51" spans="1:7" s="2" customFormat="1" ht="16.5" customHeight="1" thickBot="1">
      <c r="A51" s="40"/>
      <c r="B51" s="41">
        <v>2</v>
      </c>
      <c r="C51" s="59" t="s">
        <v>96</v>
      </c>
      <c r="D51" s="185"/>
      <c r="E51" s="185"/>
      <c r="F51" s="185"/>
      <c r="G51" s="205"/>
    </row>
    <row r="52" spans="1:7" s="2" customFormat="1" ht="15.75" thickBot="1">
      <c r="A52" s="166"/>
      <c r="B52" s="167"/>
      <c r="C52" s="60" t="s">
        <v>27</v>
      </c>
      <c r="D52" s="186">
        <f>D9+D16+D23+D27+D40+D44+D49</f>
        <v>91651689</v>
      </c>
      <c r="E52" s="186">
        <f>E9+E16+E23+E27+E40+E44+E49</f>
        <v>133233539</v>
      </c>
      <c r="F52" s="186">
        <f>F9+F16+F23+F27+F40+F44+F49</f>
        <v>124675880</v>
      </c>
      <c r="G52" s="206">
        <f>F52/E52</f>
        <v>0.9357694836883377</v>
      </c>
    </row>
    <row r="53" spans="1:6" ht="13.5" thickBot="1">
      <c r="A53" s="42"/>
      <c r="B53" s="43"/>
      <c r="C53" s="43"/>
      <c r="D53" s="43"/>
      <c r="E53" s="43"/>
      <c r="F53" s="43"/>
    </row>
    <row r="54" spans="1:7" s="10" customFormat="1" ht="16.5" customHeight="1" thickBot="1">
      <c r="A54" s="438" t="s">
        <v>45</v>
      </c>
      <c r="B54" s="439"/>
      <c r="C54" s="439"/>
      <c r="D54" s="439"/>
      <c r="E54" s="439"/>
      <c r="F54" s="439"/>
      <c r="G54" s="440"/>
    </row>
    <row r="55" spans="1:7" s="15" customFormat="1" ht="15" customHeight="1" thickBot="1">
      <c r="A55" s="48">
        <v>8</v>
      </c>
      <c r="B55" s="49"/>
      <c r="C55" s="52" t="s">
        <v>46</v>
      </c>
      <c r="D55" s="182">
        <f>SUM(D56:D62)</f>
        <v>45656442</v>
      </c>
      <c r="E55" s="182">
        <f>SUM(E56:E62)</f>
        <v>54450441</v>
      </c>
      <c r="F55" s="182">
        <f>SUM(F56:F62)</f>
        <v>48142063</v>
      </c>
      <c r="G55" s="207">
        <f aca="true" t="shared" si="3" ref="G55:G62">F55/E55</f>
        <v>0.8841445930621572</v>
      </c>
    </row>
    <row r="56" spans="1:7" ht="15" customHeight="1">
      <c r="A56" s="36"/>
      <c r="B56" s="37">
        <v>1</v>
      </c>
      <c r="C56" s="53" t="s">
        <v>244</v>
      </c>
      <c r="D56" s="181">
        <v>17225540</v>
      </c>
      <c r="E56" s="181">
        <v>17986540</v>
      </c>
      <c r="F56" s="181">
        <v>17853921</v>
      </c>
      <c r="G56" s="208">
        <f t="shared" si="3"/>
        <v>0.9926267642359231</v>
      </c>
    </row>
    <row r="57" spans="1:7" ht="15" customHeight="1">
      <c r="A57" s="36"/>
      <c r="B57" s="37">
        <v>2</v>
      </c>
      <c r="C57" s="53" t="s">
        <v>245</v>
      </c>
      <c r="D57" s="181">
        <v>2940037</v>
      </c>
      <c r="E57" s="181">
        <v>3031086</v>
      </c>
      <c r="F57" s="181">
        <v>3014266</v>
      </c>
      <c r="G57" s="309">
        <f t="shared" si="3"/>
        <v>0.9944508337935645</v>
      </c>
    </row>
    <row r="58" spans="1:7" ht="15" customHeight="1">
      <c r="A58" s="36"/>
      <c r="B58" s="37">
        <v>3</v>
      </c>
      <c r="C58" s="53" t="s">
        <v>246</v>
      </c>
      <c r="D58" s="181">
        <v>15316000</v>
      </c>
      <c r="E58" s="181">
        <v>20602500</v>
      </c>
      <c r="F58" s="181">
        <v>19358345</v>
      </c>
      <c r="G58" s="309">
        <f t="shared" si="3"/>
        <v>0.9396114549205193</v>
      </c>
    </row>
    <row r="59" spans="1:7" ht="24">
      <c r="A59" s="36"/>
      <c r="B59" s="37">
        <v>4</v>
      </c>
      <c r="C59" s="53" t="s">
        <v>309</v>
      </c>
      <c r="D59" s="181">
        <v>5384865</v>
      </c>
      <c r="E59" s="181">
        <v>6384865</v>
      </c>
      <c r="F59" s="181">
        <v>5886000</v>
      </c>
      <c r="G59" s="309">
        <f t="shared" si="3"/>
        <v>0.9218675727677875</v>
      </c>
    </row>
    <row r="60" spans="1:7" ht="24">
      <c r="A60" s="36"/>
      <c r="B60" s="37">
        <v>5</v>
      </c>
      <c r="C60" s="53" t="s">
        <v>249</v>
      </c>
      <c r="D60" s="181">
        <v>4480000</v>
      </c>
      <c r="E60" s="181">
        <v>4480000</v>
      </c>
      <c r="F60" s="181">
        <v>165700</v>
      </c>
      <c r="G60" s="309">
        <f t="shared" si="3"/>
        <v>0.03698660714285714</v>
      </c>
    </row>
    <row r="61" spans="1:7" ht="15" customHeight="1">
      <c r="A61" s="36"/>
      <c r="B61" s="37">
        <v>6</v>
      </c>
      <c r="C61" s="53" t="s">
        <v>255</v>
      </c>
      <c r="D61" s="181"/>
      <c r="E61" s="181">
        <v>19950</v>
      </c>
      <c r="F61" s="181">
        <v>19950</v>
      </c>
      <c r="G61" s="309">
        <f t="shared" si="3"/>
        <v>1</v>
      </c>
    </row>
    <row r="62" spans="1:7" ht="15" customHeight="1" thickBot="1">
      <c r="A62" s="36"/>
      <c r="B62" s="37">
        <v>7</v>
      </c>
      <c r="C62" s="53" t="s">
        <v>247</v>
      </c>
      <c r="D62" s="181">
        <v>310000</v>
      </c>
      <c r="E62" s="181">
        <v>1945500</v>
      </c>
      <c r="F62" s="181">
        <v>1843881</v>
      </c>
      <c r="G62" s="309">
        <f t="shared" si="3"/>
        <v>0.9477671549730147</v>
      </c>
    </row>
    <row r="63" spans="1:7" s="15" customFormat="1" ht="15" customHeight="1" thickBot="1">
      <c r="A63" s="48">
        <v>9</v>
      </c>
      <c r="B63" s="49"/>
      <c r="C63" s="52" t="s">
        <v>47</v>
      </c>
      <c r="D63" s="182">
        <f>SUM(D64:D66)</f>
        <v>27678179</v>
      </c>
      <c r="E63" s="182">
        <f>SUM(E64:E66)</f>
        <v>52856498</v>
      </c>
      <c r="F63" s="182">
        <f>SUM(F64:F66)</f>
        <v>40004672</v>
      </c>
      <c r="G63" s="207">
        <f aca="true" t="shared" si="4" ref="G63:G69">F63/E63</f>
        <v>0.7568543795693767</v>
      </c>
    </row>
    <row r="64" spans="1:7" ht="15" customHeight="1">
      <c r="A64" s="36"/>
      <c r="B64" s="37">
        <v>1</v>
      </c>
      <c r="C64" s="53" t="s">
        <v>252</v>
      </c>
      <c r="D64" s="181">
        <v>27358179</v>
      </c>
      <c r="E64" s="181">
        <v>46789179</v>
      </c>
      <c r="F64" s="181">
        <v>34689218</v>
      </c>
      <c r="G64" s="208">
        <f t="shared" si="4"/>
        <v>0.7413940304445179</v>
      </c>
    </row>
    <row r="65" spans="1:7" ht="15" customHeight="1">
      <c r="A65" s="36"/>
      <c r="B65" s="37">
        <v>2</v>
      </c>
      <c r="C65" s="53" t="s">
        <v>251</v>
      </c>
      <c r="D65" s="181">
        <v>235000</v>
      </c>
      <c r="E65" s="181">
        <v>5982319</v>
      </c>
      <c r="F65" s="181">
        <v>5231039</v>
      </c>
      <c r="G65" s="208">
        <f t="shared" si="4"/>
        <v>0.8744165932976827</v>
      </c>
    </row>
    <row r="66" spans="1:7" ht="13.5" thickBot="1">
      <c r="A66" s="36"/>
      <c r="B66" s="37">
        <v>3</v>
      </c>
      <c r="C66" s="53" t="s">
        <v>253</v>
      </c>
      <c r="D66" s="181">
        <v>85000</v>
      </c>
      <c r="E66" s="181">
        <v>85000</v>
      </c>
      <c r="F66" s="181">
        <v>84415</v>
      </c>
      <c r="G66" s="208">
        <f t="shared" si="4"/>
        <v>0.9931176470588235</v>
      </c>
    </row>
    <row r="67" spans="1:7" s="15" customFormat="1" ht="15" customHeight="1" thickBot="1">
      <c r="A67" s="48">
        <v>10</v>
      </c>
      <c r="B67" s="49"/>
      <c r="C67" s="52" t="s">
        <v>30</v>
      </c>
      <c r="D67" s="182">
        <f>D68+D69+D70</f>
        <v>18217068</v>
      </c>
      <c r="E67" s="182">
        <f>SUM(E68:E69)</f>
        <v>25318043</v>
      </c>
      <c r="F67" s="182">
        <f>SUM(F68:F69)</f>
        <v>0</v>
      </c>
      <c r="G67" s="207">
        <f t="shared" si="4"/>
        <v>0</v>
      </c>
    </row>
    <row r="68" spans="1:7" ht="15" customHeight="1">
      <c r="A68" s="36"/>
      <c r="B68" s="37">
        <v>1</v>
      </c>
      <c r="C68" s="53" t="s">
        <v>250</v>
      </c>
      <c r="D68" s="181">
        <v>18217068</v>
      </c>
      <c r="E68" s="181">
        <v>25318043</v>
      </c>
      <c r="F68" s="181"/>
      <c r="G68" s="208"/>
    </row>
    <row r="69" spans="1:7" ht="15" customHeight="1">
      <c r="A69" s="36"/>
      <c r="B69" s="37">
        <v>2</v>
      </c>
      <c r="C69" s="53" t="s">
        <v>141</v>
      </c>
      <c r="D69" s="104"/>
      <c r="E69" s="104"/>
      <c r="F69" s="181"/>
      <c r="G69" s="309" t="e">
        <f t="shared" si="4"/>
        <v>#DIV/0!</v>
      </c>
    </row>
    <row r="70" spans="1:7" ht="15" customHeight="1" thickBot="1">
      <c r="A70" s="228"/>
      <c r="B70" s="229">
        <v>3</v>
      </c>
      <c r="C70" s="230" t="s">
        <v>79</v>
      </c>
      <c r="D70" s="231"/>
      <c r="E70" s="231"/>
      <c r="F70" s="308"/>
      <c r="G70" s="337"/>
    </row>
    <row r="71" spans="1:7" ht="15" customHeight="1" thickBot="1">
      <c r="A71" s="174">
        <v>11</v>
      </c>
      <c r="B71" s="175"/>
      <c r="C71" s="176" t="s">
        <v>92</v>
      </c>
      <c r="D71" s="187"/>
      <c r="E71" s="187"/>
      <c r="F71" s="187"/>
      <c r="G71" s="219"/>
    </row>
    <row r="72" spans="1:7" ht="15" customHeight="1" thickBot="1">
      <c r="A72" s="174">
        <v>12</v>
      </c>
      <c r="B72" s="175"/>
      <c r="C72" s="176" t="s">
        <v>150</v>
      </c>
      <c r="D72" s="187"/>
      <c r="E72" s="187"/>
      <c r="F72" s="187"/>
      <c r="G72" s="208" t="e">
        <f>F72/E72</f>
        <v>#DIV/0!</v>
      </c>
    </row>
    <row r="73" spans="1:7" s="15" customFormat="1" ht="15" customHeight="1" thickBot="1">
      <c r="A73" s="48">
        <v>13</v>
      </c>
      <c r="B73" s="49"/>
      <c r="C73" s="52" t="s">
        <v>73</v>
      </c>
      <c r="D73" s="182">
        <f>SUM(D74:D76)</f>
        <v>100000</v>
      </c>
      <c r="E73" s="182">
        <f>SUM(E74:E76)</f>
        <v>608557</v>
      </c>
      <c r="F73" s="182">
        <f>SUM(F74:F76)</f>
        <v>558557</v>
      </c>
      <c r="G73" s="207">
        <f>F73/E73</f>
        <v>0.9178384276246925</v>
      </c>
    </row>
    <row r="74" spans="1:7" s="15" customFormat="1" ht="15" customHeight="1">
      <c r="A74" s="342"/>
      <c r="B74" s="343">
        <v>1</v>
      </c>
      <c r="C74" s="345" t="s">
        <v>135</v>
      </c>
      <c r="D74" s="344"/>
      <c r="E74" s="344"/>
      <c r="F74" s="344"/>
      <c r="G74" s="208" t="e">
        <f>F74/E74</f>
        <v>#DIV/0!</v>
      </c>
    </row>
    <row r="75" spans="1:7" ht="15" customHeight="1">
      <c r="A75" s="36"/>
      <c r="B75" s="37">
        <v>2</v>
      </c>
      <c r="C75" s="53" t="s">
        <v>248</v>
      </c>
      <c r="D75" s="181">
        <v>100000</v>
      </c>
      <c r="E75" s="181">
        <v>100000</v>
      </c>
      <c r="F75" s="181">
        <v>50000</v>
      </c>
      <c r="G75" s="208">
        <v>0.8</v>
      </c>
    </row>
    <row r="76" spans="1:7" ht="15" customHeight="1" thickBot="1">
      <c r="A76" s="36"/>
      <c r="B76" s="37">
        <v>3</v>
      </c>
      <c r="C76" s="53" t="s">
        <v>254</v>
      </c>
      <c r="D76" s="181"/>
      <c r="E76" s="181">
        <v>508557</v>
      </c>
      <c r="F76" s="181">
        <v>508557</v>
      </c>
      <c r="G76" s="309">
        <v>1</v>
      </c>
    </row>
    <row r="77" spans="1:7" s="15" customFormat="1" ht="13.5" thickBot="1">
      <c r="A77" s="174">
        <v>14</v>
      </c>
      <c r="B77" s="175"/>
      <c r="C77" s="176" t="s">
        <v>98</v>
      </c>
      <c r="D77" s="187"/>
      <c r="E77" s="187"/>
      <c r="F77" s="187"/>
      <c r="G77" s="309" t="e">
        <f>F77/E77</f>
        <v>#DIV/0!</v>
      </c>
    </row>
    <row r="78" spans="1:7" ht="19.5" customHeight="1" thickBot="1">
      <c r="A78" s="141"/>
      <c r="B78" s="142"/>
      <c r="C78" s="61" t="s">
        <v>49</v>
      </c>
      <c r="D78" s="188">
        <f>D55+D63+D67+D71+D72+D73+D77</f>
        <v>91651689</v>
      </c>
      <c r="E78" s="188">
        <f>E55+E63+E67+E71+E72+E73+E77</f>
        <v>133233539</v>
      </c>
      <c r="F78" s="188">
        <f>F55+F63+F67+F71+F72+F73+F77</f>
        <v>88705292</v>
      </c>
      <c r="G78" s="206">
        <f>F78/E78</f>
        <v>0.6657880040250226</v>
      </c>
    </row>
    <row r="79" spans="1:6" ht="13.5" thickBot="1">
      <c r="A79" s="42"/>
      <c r="B79" s="43"/>
      <c r="C79" s="43"/>
      <c r="D79" s="43"/>
      <c r="E79" s="43"/>
      <c r="F79" s="43"/>
    </row>
    <row r="80" spans="1:7" ht="16.5" thickBot="1">
      <c r="A80" s="143" t="s">
        <v>50</v>
      </c>
      <c r="B80" s="144"/>
      <c r="C80" s="145"/>
      <c r="D80" s="449">
        <v>7</v>
      </c>
      <c r="E80" s="450"/>
      <c r="F80" s="450"/>
      <c r="G80" s="451"/>
    </row>
  </sheetData>
  <sheetProtection/>
  <mergeCells count="13">
    <mergeCell ref="D80:G80"/>
    <mergeCell ref="G5:G6"/>
    <mergeCell ref="F2:G2"/>
    <mergeCell ref="F3:G3"/>
    <mergeCell ref="E4:G4"/>
    <mergeCell ref="F5:F6"/>
    <mergeCell ref="A8:G8"/>
    <mergeCell ref="D1:G1"/>
    <mergeCell ref="A54:G54"/>
    <mergeCell ref="C2:E2"/>
    <mergeCell ref="C3:E3"/>
    <mergeCell ref="C5:C6"/>
    <mergeCell ref="D6:E6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workbookViewId="0" topLeftCell="A1">
      <selection activeCell="H17" sqref="H17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51</v>
      </c>
      <c r="B1" s="16"/>
      <c r="C1" s="16"/>
      <c r="D1" s="16"/>
      <c r="E1" s="16"/>
      <c r="F1" s="16"/>
      <c r="G1" s="16"/>
      <c r="H1" s="16"/>
    </row>
    <row r="2" ht="14.25" thickBot="1">
      <c r="H2" s="44" t="s">
        <v>231</v>
      </c>
    </row>
    <row r="3" spans="1:8" ht="24" customHeight="1" thickBot="1">
      <c r="A3" s="77" t="s">
        <v>37</v>
      </c>
      <c r="B3" s="78"/>
      <c r="C3" s="78"/>
      <c r="D3" s="78"/>
      <c r="E3" s="77" t="s">
        <v>45</v>
      </c>
      <c r="F3" s="78"/>
      <c r="G3" s="78"/>
      <c r="H3" s="79"/>
    </row>
    <row r="4" spans="1:8" s="7" customFormat="1" ht="35.25" customHeight="1" thickBot="1">
      <c r="A4" s="18" t="s">
        <v>52</v>
      </c>
      <c r="B4" s="6" t="s">
        <v>310</v>
      </c>
      <c r="C4" s="6" t="s">
        <v>311</v>
      </c>
      <c r="D4" s="168" t="s">
        <v>104</v>
      </c>
      <c r="E4" s="18" t="s">
        <v>52</v>
      </c>
      <c r="F4" s="6" t="s">
        <v>310</v>
      </c>
      <c r="G4" s="168" t="s">
        <v>311</v>
      </c>
      <c r="H4" s="168" t="s">
        <v>104</v>
      </c>
    </row>
    <row r="5" spans="1:8" ht="18" customHeight="1">
      <c r="A5" s="146" t="s">
        <v>312</v>
      </c>
      <c r="B5" s="80">
        <v>3420000</v>
      </c>
      <c r="C5" s="209">
        <v>3557219</v>
      </c>
      <c r="D5" s="210">
        <f>C5/B5</f>
        <v>1.0401225146198831</v>
      </c>
      <c r="E5" s="95" t="s">
        <v>315</v>
      </c>
      <c r="F5" s="80">
        <v>17986540</v>
      </c>
      <c r="G5" s="209">
        <v>17853921</v>
      </c>
      <c r="H5" s="213">
        <f>G5/F5</f>
        <v>0.9926267642359231</v>
      </c>
    </row>
    <row r="6" spans="1:8" ht="23.25" customHeight="1">
      <c r="A6" s="148" t="s">
        <v>313</v>
      </c>
      <c r="B6" s="82">
        <v>35850000</v>
      </c>
      <c r="C6" s="211">
        <v>34454350</v>
      </c>
      <c r="D6" s="210">
        <f>C6/B6</f>
        <v>0.9610697350069735</v>
      </c>
      <c r="E6" s="81" t="s">
        <v>316</v>
      </c>
      <c r="F6" s="82">
        <v>3031086</v>
      </c>
      <c r="G6" s="211">
        <v>3014266</v>
      </c>
      <c r="H6" s="213">
        <f>G6/F6</f>
        <v>0.9944508337935645</v>
      </c>
    </row>
    <row r="7" spans="1:8" ht="18" customHeight="1">
      <c r="A7" s="339" t="s">
        <v>127</v>
      </c>
      <c r="B7" s="335"/>
      <c r="C7" s="335"/>
      <c r="D7" s="322"/>
      <c r="E7" s="81" t="s">
        <v>317</v>
      </c>
      <c r="F7" s="82">
        <v>20602500</v>
      </c>
      <c r="G7" s="211">
        <v>19358345</v>
      </c>
      <c r="H7" s="213">
        <f>G7/F7</f>
        <v>0.9396114549205193</v>
      </c>
    </row>
    <row r="8" spans="1:8" ht="18" customHeight="1">
      <c r="A8" s="146" t="s">
        <v>81</v>
      </c>
      <c r="B8" s="80">
        <v>52109771</v>
      </c>
      <c r="C8" s="336">
        <v>51524134</v>
      </c>
      <c r="D8" s="210">
        <f>C8/B8</f>
        <v>0.9887614743116027</v>
      </c>
      <c r="E8" s="84" t="s">
        <v>321</v>
      </c>
      <c r="F8" s="82">
        <v>6384865</v>
      </c>
      <c r="G8" s="211">
        <v>5886000</v>
      </c>
      <c r="H8" s="213">
        <v>0.92</v>
      </c>
    </row>
    <row r="9" spans="1:8" ht="18" customHeight="1">
      <c r="A9" s="148" t="s">
        <v>100</v>
      </c>
      <c r="B9" s="82"/>
      <c r="C9" s="211"/>
      <c r="D9" s="210" t="e">
        <f>C9/B9</f>
        <v>#DIV/0!</v>
      </c>
      <c r="E9" s="81" t="s">
        <v>322</v>
      </c>
      <c r="F9" s="82">
        <v>4480000</v>
      </c>
      <c r="G9" s="211">
        <v>165700</v>
      </c>
      <c r="H9" s="213">
        <f>G9/F9</f>
        <v>0.03698660714285714</v>
      </c>
    </row>
    <row r="10" spans="1:8" ht="18" customHeight="1">
      <c r="A10" s="148" t="s">
        <v>43</v>
      </c>
      <c r="B10" s="82"/>
      <c r="C10" s="211"/>
      <c r="D10" s="210"/>
      <c r="E10" s="81" t="s">
        <v>53</v>
      </c>
      <c r="F10" s="82"/>
      <c r="G10" s="211"/>
      <c r="H10" s="213"/>
    </row>
    <row r="11" spans="1:8" ht="26.25" customHeight="1">
      <c r="A11" s="148" t="s">
        <v>329</v>
      </c>
      <c r="B11" s="82">
        <v>100000</v>
      </c>
      <c r="C11" s="211">
        <v>100000</v>
      </c>
      <c r="D11" s="210">
        <v>1</v>
      </c>
      <c r="E11" s="81" t="s">
        <v>247</v>
      </c>
      <c r="F11" s="82">
        <v>1945500</v>
      </c>
      <c r="G11" s="211">
        <v>1843881</v>
      </c>
      <c r="H11" s="213">
        <v>0.81</v>
      </c>
    </row>
    <row r="12" spans="1:8" ht="18" customHeight="1">
      <c r="A12" s="148" t="s">
        <v>314</v>
      </c>
      <c r="B12" s="82">
        <v>17774500</v>
      </c>
      <c r="C12" s="211">
        <v>17774500</v>
      </c>
      <c r="D12" s="210">
        <f>C12/B12</f>
        <v>1</v>
      </c>
      <c r="E12" s="81" t="s">
        <v>320</v>
      </c>
      <c r="F12" s="82">
        <v>25318043</v>
      </c>
      <c r="G12" s="211"/>
      <c r="H12" s="213">
        <f>G12/F12</f>
        <v>0</v>
      </c>
    </row>
    <row r="13" spans="1:8" ht="24" customHeight="1">
      <c r="A13" s="85" t="s">
        <v>128</v>
      </c>
      <c r="B13" s="82"/>
      <c r="C13" s="212"/>
      <c r="D13" s="210"/>
      <c r="E13" s="81" t="s">
        <v>328</v>
      </c>
      <c r="F13" s="82">
        <v>19950</v>
      </c>
      <c r="G13" s="211">
        <v>19950</v>
      </c>
      <c r="H13" s="213">
        <v>1</v>
      </c>
    </row>
    <row r="14" spans="1:8" ht="18" customHeight="1">
      <c r="A14" s="85" t="s">
        <v>133</v>
      </c>
      <c r="B14" s="82"/>
      <c r="C14" s="82"/>
      <c r="D14" s="86"/>
      <c r="E14" s="85" t="s">
        <v>319</v>
      </c>
      <c r="F14" s="82">
        <v>508557</v>
      </c>
      <c r="G14" s="212">
        <v>508557</v>
      </c>
      <c r="H14" s="213">
        <f>G14/F14</f>
        <v>1</v>
      </c>
    </row>
    <row r="15" spans="1:8" ht="18" customHeight="1">
      <c r="A15" s="85" t="s">
        <v>175</v>
      </c>
      <c r="B15" s="82"/>
      <c r="C15" s="82">
        <v>613484</v>
      </c>
      <c r="D15" s="86"/>
      <c r="E15" s="89" t="s">
        <v>318</v>
      </c>
      <c r="F15" s="82">
        <v>100000</v>
      </c>
      <c r="G15" s="82">
        <v>50000</v>
      </c>
      <c r="H15" s="213">
        <v>0.5</v>
      </c>
    </row>
    <row r="16" spans="1:8" ht="18" customHeight="1">
      <c r="A16" s="85"/>
      <c r="B16" s="82"/>
      <c r="C16" s="82"/>
      <c r="D16" s="86"/>
      <c r="E16" s="85" t="s">
        <v>134</v>
      </c>
      <c r="F16" s="82"/>
      <c r="G16" s="82"/>
      <c r="H16" s="83"/>
    </row>
    <row r="17" spans="1:8" ht="18" customHeight="1">
      <c r="A17" s="85"/>
      <c r="B17" s="82"/>
      <c r="C17" s="82"/>
      <c r="D17" s="86"/>
      <c r="E17" s="85" t="s">
        <v>136</v>
      </c>
      <c r="F17" s="82"/>
      <c r="G17" s="82"/>
      <c r="H17" s="83"/>
    </row>
    <row r="18" spans="1:8" ht="18" customHeight="1">
      <c r="A18" s="85"/>
      <c r="B18" s="82"/>
      <c r="C18" s="82"/>
      <c r="D18" s="86"/>
      <c r="E18" s="85"/>
      <c r="F18" s="82"/>
      <c r="G18" s="82"/>
      <c r="H18" s="83"/>
    </row>
    <row r="19" spans="1:8" ht="18" customHeight="1">
      <c r="A19" s="85"/>
      <c r="B19" s="82"/>
      <c r="C19" s="82"/>
      <c r="D19" s="86"/>
      <c r="E19" s="85"/>
      <c r="F19" s="82"/>
      <c r="G19" s="82"/>
      <c r="H19" s="83"/>
    </row>
    <row r="20" spans="1:8" ht="18" customHeight="1" thickBot="1">
      <c r="A20" s="149"/>
      <c r="B20" s="87"/>
      <c r="C20" s="87"/>
      <c r="D20" s="150"/>
      <c r="E20" s="96"/>
      <c r="F20" s="87"/>
      <c r="G20" s="87"/>
      <c r="H20" s="88"/>
    </row>
    <row r="21" spans="1:8" ht="18" customHeight="1" thickBot="1">
      <c r="A21" s="90" t="s">
        <v>54</v>
      </c>
      <c r="B21" s="91">
        <f>SUM(B5:B20)</f>
        <v>109254271</v>
      </c>
      <c r="C21" s="91">
        <f>SUM(C5:C20)</f>
        <v>108023687</v>
      </c>
      <c r="D21" s="320">
        <f>C21/B21</f>
        <v>0.9887365135592732</v>
      </c>
      <c r="E21" s="90" t="s">
        <v>54</v>
      </c>
      <c r="F21" s="91">
        <f>SUM(F5:F20)</f>
        <v>80377041</v>
      </c>
      <c r="G21" s="91">
        <f>SUM(G5:G20)</f>
        <v>48700620</v>
      </c>
      <c r="H21" s="321">
        <f>G21/F21</f>
        <v>0.6059021257077627</v>
      </c>
    </row>
    <row r="22" spans="1:8" ht="18" customHeight="1" thickBot="1">
      <c r="A22" s="92" t="s">
        <v>55</v>
      </c>
      <c r="B22" s="93" t="str">
        <f>IF(((F21-B21)&gt;0),F21-B21,"----")</f>
        <v>----</v>
      </c>
      <c r="C22" s="93" t="str">
        <f>IF(((G21-C21)&gt;0),G21-C21,"----")</f>
        <v>----</v>
      </c>
      <c r="D22" s="93" t="str">
        <f>IF(((H21-D21)&gt;0),H21-D21,"----")</f>
        <v>----</v>
      </c>
      <c r="E22" s="92" t="s">
        <v>56</v>
      </c>
      <c r="F22" s="338">
        <f>IF(((B21-F21)&gt;0),B21-F21,"----")</f>
        <v>28877230</v>
      </c>
      <c r="G22" s="338">
        <f>IF(((C21-G21)&gt;0),C21-G21,"----")</f>
        <v>59323067</v>
      </c>
      <c r="H22" s="94">
        <f>IF(((D21-H21)&gt;0),D21-H21,"----")</f>
        <v>0.38283438785151047</v>
      </c>
    </row>
  </sheetData>
  <sheetProtection/>
  <printOptions horizontalCentered="1"/>
  <pageMargins left="0.98" right="0.56" top="0.72" bottom="0.52" header="0.43" footer="0.41"/>
  <pageSetup horizontalDpi="600" verticalDpi="600" orientation="landscape" paperSize="9" scale="105" r:id="rId1"/>
  <headerFooter alignWithMargins="0">
    <oddHeader>&amp;R&amp;"Times New Roman CE,Félkövér dőlt"&amp;12 3/a.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workbookViewId="0" topLeftCell="A1">
      <selection activeCell="D6" sqref="D6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57</v>
      </c>
      <c r="B1" s="16"/>
      <c r="C1" s="16"/>
      <c r="D1" s="16"/>
      <c r="E1" s="16"/>
      <c r="F1" s="16"/>
      <c r="G1" s="16"/>
      <c r="H1" s="16"/>
    </row>
    <row r="2" spans="7:8" ht="14.25" thickBot="1">
      <c r="G2" s="3" t="s">
        <v>231</v>
      </c>
      <c r="H2" s="44"/>
    </row>
    <row r="3" spans="1:8" ht="24" customHeight="1" thickBot="1">
      <c r="A3" s="77" t="s">
        <v>37</v>
      </c>
      <c r="B3" s="78"/>
      <c r="C3" s="78"/>
      <c r="D3" s="78"/>
      <c r="E3" s="77" t="s">
        <v>45</v>
      </c>
      <c r="F3" s="78"/>
      <c r="G3" s="78"/>
      <c r="H3" s="79"/>
    </row>
    <row r="4" spans="1:8" s="7" customFormat="1" ht="35.25" customHeight="1" thickBot="1">
      <c r="A4" s="18" t="s">
        <v>52</v>
      </c>
      <c r="B4" s="6" t="s">
        <v>310</v>
      </c>
      <c r="C4" s="214" t="s">
        <v>311</v>
      </c>
      <c r="D4" s="168" t="s">
        <v>104</v>
      </c>
      <c r="E4" s="18" t="s">
        <v>52</v>
      </c>
      <c r="F4" s="6" t="s">
        <v>323</v>
      </c>
      <c r="G4" s="214" t="s">
        <v>311</v>
      </c>
      <c r="H4" s="168" t="s">
        <v>104</v>
      </c>
    </row>
    <row r="5" spans="1:8" ht="29.25" customHeight="1">
      <c r="A5" s="151" t="s">
        <v>69</v>
      </c>
      <c r="B5" s="80"/>
      <c r="C5" s="147"/>
      <c r="D5" s="319"/>
      <c r="E5" s="146" t="s">
        <v>324</v>
      </c>
      <c r="F5" s="80">
        <v>46789179</v>
      </c>
      <c r="G5" s="147">
        <v>34689218</v>
      </c>
      <c r="H5" s="319">
        <f>G5/F5</f>
        <v>0.7413940304445179</v>
      </c>
    </row>
    <row r="6" spans="1:8" ht="27.75" customHeight="1">
      <c r="A6" s="148" t="s">
        <v>67</v>
      </c>
      <c r="B6" s="82"/>
      <c r="C6" s="86"/>
      <c r="D6" s="319"/>
      <c r="E6" s="148" t="s">
        <v>325</v>
      </c>
      <c r="F6" s="82">
        <v>5982319</v>
      </c>
      <c r="G6" s="86">
        <v>5231039</v>
      </c>
      <c r="H6" s="319">
        <f>G6/F6</f>
        <v>0.8744165932976827</v>
      </c>
    </row>
    <row r="7" spans="1:8" ht="27.75" customHeight="1">
      <c r="A7" s="148" t="s">
        <v>70</v>
      </c>
      <c r="B7" s="82"/>
      <c r="C7" s="86"/>
      <c r="D7" s="319"/>
      <c r="E7" s="148" t="s">
        <v>253</v>
      </c>
      <c r="F7" s="82">
        <v>85000</v>
      </c>
      <c r="G7" s="86">
        <v>84415</v>
      </c>
      <c r="H7" s="319">
        <v>0.99</v>
      </c>
    </row>
    <row r="8" spans="1:8" ht="21" customHeight="1">
      <c r="A8" s="148" t="s">
        <v>97</v>
      </c>
      <c r="B8" s="82"/>
      <c r="C8" s="86"/>
      <c r="D8" s="319"/>
      <c r="E8" s="148" t="s">
        <v>78</v>
      </c>
      <c r="F8" s="82"/>
      <c r="G8" s="86"/>
      <c r="H8" s="319"/>
    </row>
    <row r="9" spans="1:8" ht="21" customHeight="1">
      <c r="A9" s="148" t="s">
        <v>42</v>
      </c>
      <c r="B9" s="82"/>
      <c r="C9" s="86"/>
      <c r="D9" s="319"/>
      <c r="E9" s="148" t="s">
        <v>58</v>
      </c>
      <c r="F9" s="82"/>
      <c r="G9" s="86"/>
      <c r="H9" s="319"/>
    </row>
    <row r="10" spans="1:8" ht="26.25" customHeight="1">
      <c r="A10" s="169" t="s">
        <v>327</v>
      </c>
      <c r="B10" s="82">
        <v>640080</v>
      </c>
      <c r="C10" s="86">
        <v>640080</v>
      </c>
      <c r="D10" s="319">
        <v>1</v>
      </c>
      <c r="E10" s="148" t="s">
        <v>92</v>
      </c>
      <c r="F10" s="82"/>
      <c r="G10" s="86"/>
      <c r="H10" s="319"/>
    </row>
    <row r="11" spans="1:8" ht="27.75" customHeight="1">
      <c r="A11" s="148" t="s">
        <v>143</v>
      </c>
      <c r="B11" s="82"/>
      <c r="C11" s="86"/>
      <c r="D11" s="319"/>
      <c r="E11" s="148" t="s">
        <v>144</v>
      </c>
      <c r="F11" s="82"/>
      <c r="G11" s="86"/>
      <c r="H11" s="319"/>
    </row>
    <row r="12" spans="1:8" ht="27.75" customHeight="1">
      <c r="A12" s="148" t="s">
        <v>326</v>
      </c>
      <c r="B12" s="82">
        <v>23339188</v>
      </c>
      <c r="C12" s="86">
        <v>16012113</v>
      </c>
      <c r="D12" s="319">
        <v>0.69</v>
      </c>
      <c r="E12" s="85" t="s">
        <v>102</v>
      </c>
      <c r="F12" s="82"/>
      <c r="G12" s="86"/>
      <c r="H12" s="319"/>
    </row>
    <row r="13" spans="1:8" ht="21" customHeight="1">
      <c r="A13" s="148" t="s">
        <v>103</v>
      </c>
      <c r="B13" s="82"/>
      <c r="C13" s="86"/>
      <c r="D13" s="319"/>
      <c r="E13" s="85"/>
      <c r="F13" s="82"/>
      <c r="G13" s="86"/>
      <c r="H13" s="322"/>
    </row>
    <row r="14" spans="1:8" ht="21" customHeight="1">
      <c r="A14" s="148" t="s">
        <v>71</v>
      </c>
      <c r="B14" s="82"/>
      <c r="C14" s="86"/>
      <c r="D14" s="319"/>
      <c r="E14" s="85"/>
      <c r="F14" s="82"/>
      <c r="G14" s="86"/>
      <c r="H14" s="322"/>
    </row>
    <row r="15" spans="1:8" ht="21" customHeight="1">
      <c r="A15" s="148" t="s">
        <v>230</v>
      </c>
      <c r="B15" s="82"/>
      <c r="C15" s="86"/>
      <c r="D15" s="319"/>
      <c r="E15" s="85"/>
      <c r="F15" s="82"/>
      <c r="G15" s="86"/>
      <c r="H15" s="322"/>
    </row>
    <row r="16" spans="1:8" ht="21" customHeight="1" thickBot="1">
      <c r="A16" s="85"/>
      <c r="B16" s="82"/>
      <c r="C16" s="86"/>
      <c r="D16" s="319"/>
      <c r="E16" s="85"/>
      <c r="F16" s="82"/>
      <c r="G16" s="86"/>
      <c r="H16" s="323"/>
    </row>
    <row r="17" spans="1:8" ht="24" customHeight="1" thickBot="1">
      <c r="A17" s="90" t="s">
        <v>54</v>
      </c>
      <c r="B17" s="91">
        <f>SUM(B5:B16)</f>
        <v>23979268</v>
      </c>
      <c r="C17" s="186">
        <f>SUM(C5:C16)</f>
        <v>16652193</v>
      </c>
      <c r="D17" s="324">
        <f>C17/B17</f>
        <v>0.6944412565054112</v>
      </c>
      <c r="E17" s="90" t="s">
        <v>54</v>
      </c>
      <c r="F17" s="91">
        <f>SUM(F5:F16)</f>
        <v>52856498</v>
      </c>
      <c r="G17" s="186">
        <f>SUM(G5:G16)</f>
        <v>40004672</v>
      </c>
      <c r="H17" s="324">
        <f>G17/F17</f>
        <v>0.7568543795693767</v>
      </c>
    </row>
    <row r="18" spans="1:8" ht="23.25" customHeight="1" thickBot="1">
      <c r="A18" s="92" t="s">
        <v>55</v>
      </c>
      <c r="B18" s="93">
        <f>IF(((F17-B17)&gt;0),F17-B17,"----")</f>
        <v>28877230</v>
      </c>
      <c r="C18" s="215">
        <f>IF(((G17-C17)&gt;0),G17-C17,"----")</f>
        <v>23352479</v>
      </c>
      <c r="D18" s="216"/>
      <c r="E18" s="92" t="s">
        <v>56</v>
      </c>
      <c r="F18" s="93" t="str">
        <f>IF(((B17-F17)&gt;0),B17-F17,"----")</f>
        <v>----</v>
      </c>
      <c r="G18" s="215" t="str">
        <f>IF(((C17-G17)&gt;0),C17-G17,"----")</f>
        <v>----</v>
      </c>
      <c r="H18" s="216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3/b.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workbookViewId="0" topLeftCell="A1">
      <selection activeCell="E11" sqref="E11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6" t="s">
        <v>232</v>
      </c>
    </row>
    <row r="2" spans="1:6" s="7" customFormat="1" ht="44.25" customHeight="1" thickBot="1">
      <c r="A2" s="18" t="s">
        <v>59</v>
      </c>
      <c r="B2" s="6" t="s">
        <v>60</v>
      </c>
      <c r="C2" s="6" t="s">
        <v>61</v>
      </c>
      <c r="D2" s="6" t="s">
        <v>330</v>
      </c>
      <c r="E2" s="6" t="s">
        <v>331</v>
      </c>
      <c r="F2" s="97" t="s">
        <v>332</v>
      </c>
    </row>
    <row r="3" spans="1:6" s="21" customFormat="1" ht="12" customHeight="1" thickBot="1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</row>
    <row r="4" spans="1:6" ht="18" customHeight="1">
      <c r="A4" s="98" t="s">
        <v>336</v>
      </c>
      <c r="B4" s="82">
        <v>996950</v>
      </c>
      <c r="C4" s="346" t="s">
        <v>242</v>
      </c>
      <c r="D4" s="82">
        <v>762000</v>
      </c>
      <c r="E4" s="82">
        <v>235000</v>
      </c>
      <c r="F4" s="325">
        <v>234950</v>
      </c>
    </row>
    <row r="5" spans="1:6" ht="18" customHeight="1">
      <c r="A5" s="98" t="s">
        <v>339</v>
      </c>
      <c r="B5" s="82">
        <v>275000</v>
      </c>
      <c r="C5" s="346">
        <v>2018</v>
      </c>
      <c r="D5" s="82"/>
      <c r="E5" s="82">
        <v>275000</v>
      </c>
      <c r="F5" s="325">
        <v>275000</v>
      </c>
    </row>
    <row r="6" spans="1:6" ht="18" customHeight="1">
      <c r="A6" s="98" t="s">
        <v>337</v>
      </c>
      <c r="B6" s="82">
        <v>2514600</v>
      </c>
      <c r="C6" s="346">
        <v>2018</v>
      </c>
      <c r="D6" s="82"/>
      <c r="E6" s="82">
        <v>2514600</v>
      </c>
      <c r="F6" s="325">
        <v>2514600</v>
      </c>
    </row>
    <row r="7" spans="1:6" ht="18" customHeight="1">
      <c r="A7" s="98" t="s">
        <v>338</v>
      </c>
      <c r="B7" s="82">
        <v>1706880</v>
      </c>
      <c r="C7" s="346">
        <v>2018</v>
      </c>
      <c r="D7" s="82"/>
      <c r="E7" s="82">
        <v>1706880</v>
      </c>
      <c r="F7" s="325">
        <v>1706880</v>
      </c>
    </row>
    <row r="8" spans="1:6" ht="18" customHeight="1">
      <c r="A8" s="98" t="s">
        <v>340</v>
      </c>
      <c r="B8" s="82">
        <v>197000</v>
      </c>
      <c r="C8" s="346">
        <v>2018</v>
      </c>
      <c r="D8" s="82"/>
      <c r="E8" s="82">
        <v>197000</v>
      </c>
      <c r="F8" s="325">
        <v>197000</v>
      </c>
    </row>
    <row r="9" spans="1:6" ht="18" customHeight="1">
      <c r="A9" s="98" t="s">
        <v>342</v>
      </c>
      <c r="B9" s="82">
        <v>110000</v>
      </c>
      <c r="C9" s="346">
        <v>2018</v>
      </c>
      <c r="D9" s="82"/>
      <c r="E9" s="82">
        <v>110000</v>
      </c>
      <c r="F9" s="325">
        <v>110000</v>
      </c>
    </row>
    <row r="10" spans="1:6" ht="18" customHeight="1">
      <c r="A10" s="98" t="s">
        <v>343</v>
      </c>
      <c r="B10" s="82">
        <v>192609</v>
      </c>
      <c r="C10" s="346">
        <v>2018</v>
      </c>
      <c r="D10" s="82"/>
      <c r="E10" s="82">
        <v>192609</v>
      </c>
      <c r="F10" s="325">
        <v>192609</v>
      </c>
    </row>
    <row r="11" spans="1:6" ht="18" customHeight="1">
      <c r="A11" s="98"/>
      <c r="B11" s="82"/>
      <c r="C11" s="346" t="s">
        <v>341</v>
      </c>
      <c r="D11" s="82"/>
      <c r="E11" s="82"/>
      <c r="F11" s="325"/>
    </row>
    <row r="12" spans="1:6" ht="18" customHeight="1">
      <c r="A12" s="217"/>
      <c r="B12" s="82"/>
      <c r="C12" s="346"/>
      <c r="D12" s="82"/>
      <c r="E12" s="82"/>
      <c r="F12" s="325"/>
    </row>
    <row r="13" spans="1:6" ht="18" customHeight="1">
      <c r="A13" s="98"/>
      <c r="B13" s="82"/>
      <c r="C13" s="346"/>
      <c r="D13" s="82"/>
      <c r="E13" s="82"/>
      <c r="F13" s="325"/>
    </row>
    <row r="14" spans="1:6" ht="18" customHeight="1" thickBot="1">
      <c r="A14" s="98"/>
      <c r="B14" s="82"/>
      <c r="C14" s="346"/>
      <c r="D14" s="82"/>
      <c r="E14" s="82"/>
      <c r="F14" s="325"/>
    </row>
    <row r="15" spans="1:6" s="4" customFormat="1" ht="18" customHeight="1" thickBot="1">
      <c r="A15" s="170" t="s">
        <v>54</v>
      </c>
      <c r="B15" s="152">
        <f>SUM(B4:B14)</f>
        <v>5993039</v>
      </c>
      <c r="C15" s="327"/>
      <c r="D15" s="152">
        <f>SUM(D4:D14)</f>
        <v>762000</v>
      </c>
      <c r="E15" s="152">
        <f>SUM(E4:E14)</f>
        <v>5231089</v>
      </c>
      <c r="F15" s="100">
        <f>SUM(F4:F14)</f>
        <v>5231039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4. számú melléklet&amp;"Times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7" t="s">
        <v>231</v>
      </c>
    </row>
    <row r="2" spans="1:6" s="7" customFormat="1" ht="48.75" customHeight="1" thickBot="1">
      <c r="A2" s="18" t="s">
        <v>62</v>
      </c>
      <c r="B2" s="6" t="s">
        <v>60</v>
      </c>
      <c r="C2" s="6" t="s">
        <v>61</v>
      </c>
      <c r="D2" s="6" t="s">
        <v>334</v>
      </c>
      <c r="E2" s="6" t="s">
        <v>331</v>
      </c>
      <c r="F2" s="97" t="s">
        <v>311</v>
      </c>
    </row>
    <row r="3" spans="1:6" s="21" customFormat="1" ht="15" customHeight="1" thickBot="1">
      <c r="A3" s="63">
        <v>1</v>
      </c>
      <c r="B3" s="64">
        <v>2</v>
      </c>
      <c r="C3" s="64">
        <v>3</v>
      </c>
      <c r="D3" s="64">
        <v>6</v>
      </c>
      <c r="E3" s="64">
        <v>5</v>
      </c>
      <c r="F3" s="65">
        <v>6</v>
      </c>
    </row>
    <row r="4" spans="1:6" ht="18" customHeight="1">
      <c r="A4" s="98" t="s">
        <v>333</v>
      </c>
      <c r="B4" s="82">
        <v>15000192</v>
      </c>
      <c r="C4" s="346">
        <v>2018</v>
      </c>
      <c r="D4" s="82"/>
      <c r="E4" s="82">
        <v>15000192</v>
      </c>
      <c r="F4" s="325">
        <v>15000192</v>
      </c>
    </row>
    <row r="5" spans="1:6" ht="18" customHeight="1">
      <c r="A5" s="98" t="s">
        <v>351</v>
      </c>
      <c r="B5" s="82">
        <v>19431000</v>
      </c>
      <c r="C5" s="346">
        <v>2018</v>
      </c>
      <c r="D5" s="82"/>
      <c r="E5" s="82">
        <v>19431000</v>
      </c>
      <c r="F5" s="325">
        <v>19431000</v>
      </c>
    </row>
    <row r="6" spans="1:6" ht="18" customHeight="1">
      <c r="A6" s="98" t="s">
        <v>335</v>
      </c>
      <c r="B6" s="82"/>
      <c r="C6" s="346">
        <v>2018</v>
      </c>
      <c r="D6" s="82"/>
      <c r="E6" s="82">
        <v>8357987</v>
      </c>
      <c r="F6" s="325"/>
    </row>
    <row r="7" spans="1:6" ht="18" customHeight="1">
      <c r="A7" s="98" t="s">
        <v>347</v>
      </c>
      <c r="B7" s="82">
        <v>258026</v>
      </c>
      <c r="C7" s="346">
        <v>2018</v>
      </c>
      <c r="D7" s="82"/>
      <c r="E7" s="82">
        <v>258026</v>
      </c>
      <c r="F7" s="325">
        <v>258026</v>
      </c>
    </row>
    <row r="8" spans="1:6" ht="18" customHeight="1">
      <c r="A8" s="217"/>
      <c r="B8" s="82"/>
      <c r="C8" s="177"/>
      <c r="D8" s="82"/>
      <c r="E8" s="82"/>
      <c r="F8" s="325"/>
    </row>
    <row r="9" spans="1:6" ht="18" customHeight="1">
      <c r="A9" s="98"/>
      <c r="B9" s="82"/>
      <c r="C9" s="177"/>
      <c r="D9" s="82"/>
      <c r="E9" s="82"/>
      <c r="F9" s="325"/>
    </row>
    <row r="10" spans="1:6" ht="18" customHeight="1">
      <c r="A10" s="98"/>
      <c r="B10" s="82"/>
      <c r="C10" s="177"/>
      <c r="D10" s="82"/>
      <c r="E10" s="82"/>
      <c r="F10" s="325"/>
    </row>
    <row r="11" spans="1:6" ht="18" customHeight="1">
      <c r="A11" s="98"/>
      <c r="B11" s="82"/>
      <c r="C11" s="177"/>
      <c r="D11" s="82"/>
      <c r="E11" s="82"/>
      <c r="F11" s="325"/>
    </row>
    <row r="12" spans="1:6" ht="18" customHeight="1">
      <c r="A12" s="98"/>
      <c r="B12" s="82"/>
      <c r="C12" s="177"/>
      <c r="D12" s="82"/>
      <c r="E12" s="82"/>
      <c r="F12" s="325"/>
    </row>
    <row r="13" spans="1:6" ht="18" customHeight="1" thickBot="1">
      <c r="A13" s="99"/>
      <c r="B13" s="87"/>
      <c r="C13" s="87"/>
      <c r="D13" s="87"/>
      <c r="E13" s="87"/>
      <c r="F13" s="326"/>
    </row>
    <row r="14" spans="1:6" s="4" customFormat="1" ht="18" customHeight="1" thickBot="1">
      <c r="A14" s="170" t="s">
        <v>54</v>
      </c>
      <c r="B14" s="91">
        <f>SUM(B4:B13)</f>
        <v>34689218</v>
      </c>
      <c r="C14" s="327"/>
      <c r="D14" s="91">
        <f>SUM(D4:D13)</f>
        <v>0</v>
      </c>
      <c r="E14" s="91">
        <f>SUM(E4:E13)</f>
        <v>43047205</v>
      </c>
      <c r="F14" s="100">
        <f>SUM(F4:F13)</f>
        <v>34689218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5.számú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tabSelected="1" view="pageLayout" workbookViewId="0" topLeftCell="A46">
      <selection activeCell="C62" sqref="C62"/>
    </sheetView>
  </sheetViews>
  <sheetFormatPr defaultColWidth="9.00390625" defaultRowHeight="12.75"/>
  <cols>
    <col min="1" max="1" width="47.50390625" style="9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8"/>
      <c r="B1" s="464" t="s">
        <v>231</v>
      </c>
      <c r="C1" s="464"/>
    </row>
    <row r="2" spans="1:3" s="10" customFormat="1" ht="22.5" customHeight="1" thickBot="1">
      <c r="A2" s="409" t="s">
        <v>218</v>
      </c>
      <c r="B2" s="408" t="s">
        <v>219</v>
      </c>
      <c r="C2" s="20" t="s">
        <v>220</v>
      </c>
    </row>
    <row r="3" spans="1:3" ht="18" customHeight="1">
      <c r="A3" s="403" t="s">
        <v>217</v>
      </c>
      <c r="B3" s="86">
        <v>471078</v>
      </c>
      <c r="C3" s="398">
        <v>14068115</v>
      </c>
    </row>
    <row r="4" spans="1:3" ht="18" customHeight="1">
      <c r="A4" s="403" t="s">
        <v>216</v>
      </c>
      <c r="B4" s="86">
        <v>0</v>
      </c>
      <c r="C4" s="398">
        <v>0</v>
      </c>
    </row>
    <row r="5" spans="1:3" ht="18" customHeight="1">
      <c r="A5" s="403" t="s">
        <v>215</v>
      </c>
      <c r="B5" s="86">
        <v>0</v>
      </c>
      <c r="C5" s="398"/>
    </row>
    <row r="6" spans="1:3" ht="18" customHeight="1">
      <c r="A6" s="403" t="s">
        <v>214</v>
      </c>
      <c r="B6" s="86">
        <v>1215239</v>
      </c>
      <c r="C6" s="398">
        <v>800729</v>
      </c>
    </row>
    <row r="7" spans="1:3" ht="18" customHeight="1">
      <c r="A7" s="403" t="s">
        <v>213</v>
      </c>
      <c r="B7" s="86"/>
      <c r="C7" s="398"/>
    </row>
    <row r="8" spans="1:3" ht="24">
      <c r="A8" s="403" t="s">
        <v>212</v>
      </c>
      <c r="B8" s="86">
        <v>19708088</v>
      </c>
      <c r="C8" s="398">
        <v>528507</v>
      </c>
    </row>
    <row r="9" spans="1:3" ht="18" customHeight="1">
      <c r="A9" s="403" t="s">
        <v>211</v>
      </c>
      <c r="B9" s="86">
        <v>17774500</v>
      </c>
      <c r="C9" s="398"/>
    </row>
    <row r="10" spans="1:3" ht="18" customHeight="1">
      <c r="A10" s="403" t="s">
        <v>238</v>
      </c>
      <c r="B10" s="86">
        <v>0</v>
      </c>
      <c r="C10" s="418"/>
    </row>
    <row r="11" spans="1:3" ht="18" customHeight="1">
      <c r="A11" s="403" t="s">
        <v>210</v>
      </c>
      <c r="B11" s="86">
        <v>2364363</v>
      </c>
      <c r="C11" s="398">
        <v>3936068</v>
      </c>
    </row>
    <row r="12" spans="1:3" ht="18" customHeight="1">
      <c r="A12" s="403" t="s">
        <v>209</v>
      </c>
      <c r="B12" s="181">
        <v>11250000</v>
      </c>
      <c r="C12" s="407">
        <v>34431192</v>
      </c>
    </row>
    <row r="13" spans="1:3" ht="18" customHeight="1">
      <c r="A13" s="403" t="s">
        <v>208</v>
      </c>
      <c r="B13" s="181">
        <v>4008450</v>
      </c>
      <c r="C13" s="407">
        <v>728015</v>
      </c>
    </row>
    <row r="14" spans="1:3" ht="18" customHeight="1">
      <c r="A14" s="403" t="s">
        <v>228</v>
      </c>
      <c r="B14" s="86">
        <v>64150</v>
      </c>
      <c r="C14" s="398">
        <v>121780</v>
      </c>
    </row>
    <row r="15" spans="1:3" ht="12.75">
      <c r="A15" s="403" t="s">
        <v>207</v>
      </c>
      <c r="B15" s="86">
        <v>1205989</v>
      </c>
      <c r="C15" s="398">
        <v>178614</v>
      </c>
    </row>
    <row r="16" spans="1:3" ht="18" customHeight="1">
      <c r="A16" s="403" t="s">
        <v>206</v>
      </c>
      <c r="B16" s="86"/>
      <c r="C16" s="398">
        <v>1314359</v>
      </c>
    </row>
    <row r="17" spans="1:3" ht="18" customHeight="1">
      <c r="A17" s="403" t="s">
        <v>205</v>
      </c>
      <c r="B17" s="86">
        <v>152150</v>
      </c>
      <c r="C17" s="398">
        <v>595215</v>
      </c>
    </row>
    <row r="18" spans="1:3" ht="18" customHeight="1">
      <c r="A18" s="403" t="s">
        <v>204</v>
      </c>
      <c r="B18" s="86">
        <v>16418556</v>
      </c>
      <c r="C18" s="398">
        <v>4522248</v>
      </c>
    </row>
    <row r="19" spans="1:3" ht="18" customHeight="1">
      <c r="A19" s="403" t="s">
        <v>203</v>
      </c>
      <c r="B19" s="86">
        <v>0</v>
      </c>
      <c r="C19" s="398">
        <v>927888</v>
      </c>
    </row>
    <row r="20" spans="1:3" ht="18" customHeight="1">
      <c r="A20" s="403" t="s">
        <v>202</v>
      </c>
      <c r="B20" s="181"/>
      <c r="C20" s="398">
        <v>72925</v>
      </c>
    </row>
    <row r="21" spans="1:3" ht="18" customHeight="1">
      <c r="A21" s="403" t="s">
        <v>229</v>
      </c>
      <c r="B21" s="86"/>
      <c r="C21" s="398"/>
    </row>
    <row r="22" spans="1:3" ht="18" customHeight="1">
      <c r="A22" s="402" t="s">
        <v>221</v>
      </c>
      <c r="B22" s="86">
        <v>31856</v>
      </c>
      <c r="C22" s="398">
        <v>192629</v>
      </c>
    </row>
    <row r="23" spans="1:3" ht="18" customHeight="1">
      <c r="A23" s="402" t="s">
        <v>201</v>
      </c>
      <c r="B23" s="150"/>
      <c r="C23" s="398">
        <v>36224</v>
      </c>
    </row>
    <row r="24" spans="1:3" ht="18" customHeight="1">
      <c r="A24" s="402" t="s">
        <v>222</v>
      </c>
      <c r="B24" s="150">
        <v>19843</v>
      </c>
      <c r="C24" s="398">
        <v>2252431</v>
      </c>
    </row>
    <row r="25" spans="1:3" ht="18" customHeight="1">
      <c r="A25" s="402" t="s">
        <v>200</v>
      </c>
      <c r="B25" s="150">
        <v>13028568</v>
      </c>
      <c r="C25" s="398">
        <v>8633775</v>
      </c>
    </row>
    <row r="26" spans="1:3" ht="18" customHeight="1">
      <c r="A26" s="402" t="s">
        <v>199</v>
      </c>
      <c r="B26" s="150"/>
      <c r="C26" s="398"/>
    </row>
    <row r="27" spans="1:3" ht="18" customHeight="1">
      <c r="A27" s="402" t="s">
        <v>223</v>
      </c>
      <c r="B27" s="419"/>
      <c r="C27" s="398">
        <v>3829355</v>
      </c>
    </row>
    <row r="28" spans="1:3" ht="18" customHeight="1">
      <c r="A28" s="403" t="s">
        <v>344</v>
      </c>
      <c r="B28" s="420"/>
      <c r="C28" s="398">
        <v>14280</v>
      </c>
    </row>
    <row r="29" spans="1:3" ht="18" customHeight="1">
      <c r="A29" s="403" t="s">
        <v>227</v>
      </c>
      <c r="B29" s="420">
        <v>0</v>
      </c>
      <c r="C29" s="398">
        <v>180485</v>
      </c>
    </row>
    <row r="30" spans="1:3" ht="18" customHeight="1">
      <c r="A30" s="402" t="s">
        <v>198</v>
      </c>
      <c r="B30" s="150">
        <v>7665</v>
      </c>
      <c r="C30" s="398">
        <v>446500</v>
      </c>
    </row>
    <row r="31" spans="1:3" ht="12.75">
      <c r="A31" s="402" t="s">
        <v>197</v>
      </c>
      <c r="B31" s="150">
        <v>0</v>
      </c>
      <c r="C31" s="398"/>
    </row>
    <row r="32" spans="1:3" ht="18" customHeight="1">
      <c r="A32" s="402" t="s">
        <v>196</v>
      </c>
      <c r="B32" s="150">
        <v>0</v>
      </c>
      <c r="C32" s="398"/>
    </row>
    <row r="33" spans="1:3" ht="18" customHeight="1">
      <c r="A33" s="402" t="s">
        <v>195</v>
      </c>
      <c r="B33" s="150">
        <v>1005785</v>
      </c>
      <c r="C33" s="398">
        <v>1540912</v>
      </c>
    </row>
    <row r="34" spans="1:3" ht="18" customHeight="1">
      <c r="A34" s="402" t="s">
        <v>224</v>
      </c>
      <c r="B34" s="150"/>
      <c r="C34" s="398">
        <v>1350000</v>
      </c>
    </row>
    <row r="35" spans="1:3" ht="18" customHeight="1">
      <c r="A35" s="403" t="s">
        <v>194</v>
      </c>
      <c r="B35" s="82"/>
      <c r="C35" s="398"/>
    </row>
    <row r="36" spans="1:3" ht="18" customHeight="1">
      <c r="A36" s="402" t="s">
        <v>225</v>
      </c>
      <c r="B36" s="150">
        <v>84500</v>
      </c>
      <c r="C36" s="398">
        <v>4579995</v>
      </c>
    </row>
    <row r="37" spans="1:3" ht="24">
      <c r="A37" s="402" t="s">
        <v>193</v>
      </c>
      <c r="B37" s="150"/>
      <c r="C37" s="398">
        <v>1772181</v>
      </c>
    </row>
    <row r="38" spans="1:3" ht="18" customHeight="1">
      <c r="A38" s="402" t="s">
        <v>192</v>
      </c>
      <c r="B38" s="150">
        <v>34454350</v>
      </c>
      <c r="C38" s="398">
        <v>0</v>
      </c>
    </row>
    <row r="39" spans="1:3" ht="18" customHeight="1">
      <c r="A39" s="406" t="s">
        <v>191</v>
      </c>
      <c r="B39" s="405">
        <f>SUM(B3:B38)</f>
        <v>123265130</v>
      </c>
      <c r="C39" s="404">
        <f>SUM(C3:C38)</f>
        <v>87054422</v>
      </c>
    </row>
    <row r="40" spans="1:3" s="10" customFormat="1" ht="22.5" customHeight="1">
      <c r="A40" s="403" t="s">
        <v>190</v>
      </c>
      <c r="B40" s="86"/>
      <c r="C40" s="398">
        <v>120645</v>
      </c>
    </row>
    <row r="41" spans="1:3" ht="18" customHeight="1">
      <c r="A41" s="403" t="s">
        <v>189</v>
      </c>
      <c r="B41" s="86"/>
      <c r="C41" s="398"/>
    </row>
    <row r="42" spans="1:3" ht="18" customHeight="1">
      <c r="A42" s="403" t="s">
        <v>188</v>
      </c>
      <c r="B42" s="86"/>
      <c r="C42" s="398"/>
    </row>
    <row r="43" spans="1:3" ht="18" customHeight="1">
      <c r="A43" s="403" t="s">
        <v>187</v>
      </c>
      <c r="B43" s="86"/>
      <c r="C43" s="398">
        <v>150000</v>
      </c>
    </row>
    <row r="44" spans="1:3" ht="18" customHeight="1">
      <c r="A44" s="403" t="s">
        <v>186</v>
      </c>
      <c r="B44" s="86"/>
      <c r="C44" s="398"/>
    </row>
    <row r="45" spans="1:3" ht="24">
      <c r="A45" s="402" t="s">
        <v>239</v>
      </c>
      <c r="B45" s="150"/>
      <c r="C45" s="398">
        <v>67720</v>
      </c>
    </row>
    <row r="46" spans="1:3" ht="18" customHeight="1">
      <c r="A46" s="402" t="s">
        <v>185</v>
      </c>
      <c r="B46" s="150">
        <v>1360750</v>
      </c>
      <c r="C46" s="398">
        <v>1312505</v>
      </c>
    </row>
    <row r="47" spans="1:3" ht="18" customHeight="1">
      <c r="A47" s="402" t="s">
        <v>184</v>
      </c>
      <c r="B47" s="150"/>
      <c r="C47" s="398"/>
    </row>
    <row r="48" spans="1:3" ht="18" customHeight="1">
      <c r="A48" s="402" t="s">
        <v>183</v>
      </c>
      <c r="B48" s="150">
        <v>50000</v>
      </c>
      <c r="C48" s="398"/>
    </row>
    <row r="49" spans="1:3" ht="18" customHeight="1">
      <c r="A49" s="402" t="s">
        <v>226</v>
      </c>
      <c r="B49" s="150"/>
      <c r="C49" s="410"/>
    </row>
    <row r="50" spans="1:3" ht="18" customHeight="1">
      <c r="A50" s="401" t="s">
        <v>182</v>
      </c>
      <c r="B50" s="400">
        <f>SUM(B40:B48)</f>
        <v>1410750</v>
      </c>
      <c r="C50" s="400">
        <f>SUM(C40:C49)</f>
        <v>1650870</v>
      </c>
    </row>
    <row r="51" spans="1:3" ht="18" customHeight="1" thickBot="1">
      <c r="A51" s="399"/>
      <c r="B51" s="150"/>
      <c r="C51" s="398"/>
    </row>
    <row r="52" spans="1:3" ht="18" customHeight="1" thickBot="1">
      <c r="A52" s="103" t="s">
        <v>54</v>
      </c>
      <c r="B52" s="186">
        <f>B39+B50</f>
        <v>124675880</v>
      </c>
      <c r="C52" s="186">
        <f>C39+C50</f>
        <v>88705292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s="352" customFormat="1" ht="18" customHeight="1"/>
    <row r="60" ht="18" customHeight="1"/>
    <row r="61" ht="18" customHeight="1"/>
    <row r="62" ht="21" customHeight="1"/>
    <row r="63" ht="19.5" customHeight="1"/>
    <row r="64" ht="22.5" customHeight="1">
      <c r="A64" s="1"/>
    </row>
    <row r="65" ht="18.75" customHeight="1">
      <c r="A65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600" verticalDpi="600" orientation="portrait" paperSize="9" r:id="rId1"/>
  <headerFooter alignWithMargins="0">
    <oddHeader>&amp;C&amp;"Times New Roman CE,Félkövér"&amp;12                                   Fácánkert Község Önkormányzata kötelező és önként vállalt feladatai forrásainak, és kiadásainak 2018. évi teljesítése&amp;R&amp;"Times New Roman CE,Félkövér"&amp;12
 6.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="84" zoomScaleNormal="84" workbookViewId="0" topLeftCell="A2">
      <selection activeCell="C27" sqref="C27"/>
    </sheetView>
  </sheetViews>
  <sheetFormatPr defaultColWidth="9.00390625" defaultRowHeight="12.75"/>
  <cols>
    <col min="1" max="1" width="6.50390625" style="67" customWidth="1"/>
    <col min="2" max="2" width="77.875" style="68" customWidth="1"/>
    <col min="3" max="3" width="32.50390625" style="67" customWidth="1"/>
    <col min="4" max="16384" width="9.375" style="67" customWidth="1"/>
  </cols>
  <sheetData>
    <row r="1" spans="1:3" s="234" customFormat="1" ht="25.5" customHeight="1">
      <c r="A1" s="66"/>
      <c r="B1" s="232" t="s">
        <v>178</v>
      </c>
      <c r="C1" s="233"/>
    </row>
    <row r="2" spans="1:3" s="235" customFormat="1" ht="18" customHeight="1">
      <c r="A2" s="69" t="s">
        <v>151</v>
      </c>
      <c r="B2" s="70"/>
      <c r="C2" s="69"/>
    </row>
    <row r="3" spans="1:3" s="236" customFormat="1" ht="16.5" customHeight="1">
      <c r="A3" s="465" t="s">
        <v>243</v>
      </c>
      <c r="B3" s="465"/>
      <c r="C3" s="465"/>
    </row>
    <row r="4" s="68" customFormat="1" ht="14.25" thickBot="1">
      <c r="C4" s="237" t="s">
        <v>231</v>
      </c>
    </row>
    <row r="5" spans="1:3" ht="54" customHeight="1" thickBot="1" thickTop="1">
      <c r="A5" s="366" t="s">
        <v>1</v>
      </c>
      <c r="B5" s="367" t="s">
        <v>52</v>
      </c>
      <c r="C5" s="368" t="s">
        <v>152</v>
      </c>
    </row>
    <row r="6" spans="1:3" s="72" customFormat="1" ht="19.5" customHeight="1">
      <c r="A6" s="369">
        <v>1</v>
      </c>
      <c r="B6" s="370" t="s">
        <v>153</v>
      </c>
      <c r="C6" s="412">
        <v>106287896</v>
      </c>
    </row>
    <row r="7" spans="1:3" s="72" customFormat="1" ht="19.5" customHeight="1">
      <c r="A7" s="371">
        <v>2</v>
      </c>
      <c r="B7" s="372" t="s">
        <v>154</v>
      </c>
      <c r="C7" s="412">
        <v>88196735</v>
      </c>
    </row>
    <row r="8" spans="1:3" s="72" customFormat="1" ht="18" customHeight="1">
      <c r="A8" s="376">
        <v>3</v>
      </c>
      <c r="B8" s="377" t="s">
        <v>155</v>
      </c>
      <c r="C8" s="413">
        <f>C6-C7</f>
        <v>18091161</v>
      </c>
    </row>
    <row r="9" spans="1:3" s="72" customFormat="1" ht="18" customHeight="1">
      <c r="A9" s="371">
        <v>4</v>
      </c>
      <c r="B9" s="370" t="s">
        <v>156</v>
      </c>
      <c r="C9" s="412">
        <v>18387984</v>
      </c>
    </row>
    <row r="10" spans="1:3" s="72" customFormat="1" ht="18" customHeight="1">
      <c r="A10" s="371">
        <v>5</v>
      </c>
      <c r="B10" s="372" t="s">
        <v>157</v>
      </c>
      <c r="C10" s="414">
        <v>508557</v>
      </c>
    </row>
    <row r="11" spans="1:3" s="238" customFormat="1" ht="18" customHeight="1">
      <c r="A11" s="378">
        <v>6</v>
      </c>
      <c r="B11" s="379" t="s">
        <v>161</v>
      </c>
      <c r="C11" s="415">
        <f>C9-C10</f>
        <v>17879427</v>
      </c>
    </row>
    <row r="12" spans="1:3" s="375" customFormat="1" ht="17.25" customHeight="1">
      <c r="A12" s="373">
        <v>7</v>
      </c>
      <c r="B12" s="374" t="s">
        <v>158</v>
      </c>
      <c r="C12" s="416">
        <f>C8+C11</f>
        <v>35970588</v>
      </c>
    </row>
    <row r="13" spans="1:3" s="72" customFormat="1" ht="18" customHeight="1">
      <c r="A13" s="371">
        <v>8</v>
      </c>
      <c r="B13" s="372" t="s">
        <v>159</v>
      </c>
      <c r="C13" s="380">
        <v>0</v>
      </c>
    </row>
    <row r="14" spans="1:3" s="72" customFormat="1" ht="17.25" customHeight="1">
      <c r="A14" s="371">
        <v>9</v>
      </c>
      <c r="B14" s="370" t="s">
        <v>160</v>
      </c>
      <c r="C14" s="380">
        <v>0</v>
      </c>
    </row>
    <row r="15" spans="1:3" s="72" customFormat="1" ht="21.75" customHeight="1">
      <c r="A15" s="381">
        <v>10</v>
      </c>
      <c r="B15" s="382" t="s">
        <v>162</v>
      </c>
      <c r="C15" s="383">
        <f>C13-C14</f>
        <v>0</v>
      </c>
    </row>
    <row r="16" spans="1:3" s="72" customFormat="1" ht="23.25" customHeight="1">
      <c r="A16" s="371">
        <v>11</v>
      </c>
      <c r="B16" s="370" t="s">
        <v>163</v>
      </c>
      <c r="C16" s="380">
        <v>0</v>
      </c>
    </row>
    <row r="17" spans="1:3" s="72" customFormat="1" ht="21.75" customHeight="1">
      <c r="A17" s="371">
        <v>12</v>
      </c>
      <c r="B17" s="370" t="s">
        <v>164</v>
      </c>
      <c r="C17" s="380">
        <v>0</v>
      </c>
    </row>
    <row r="18" spans="1:3" s="72" customFormat="1" ht="21" customHeight="1">
      <c r="A18" s="381">
        <v>13</v>
      </c>
      <c r="B18" s="382" t="s">
        <v>165</v>
      </c>
      <c r="C18" s="383">
        <f>C16-C17</f>
        <v>0</v>
      </c>
    </row>
    <row r="19" spans="1:3" s="238" customFormat="1" ht="21" customHeight="1">
      <c r="A19" s="373">
        <v>14</v>
      </c>
      <c r="B19" s="374" t="s">
        <v>170</v>
      </c>
      <c r="C19" s="388">
        <f>C15+C18</f>
        <v>0</v>
      </c>
    </row>
    <row r="20" spans="1:3" s="384" customFormat="1" ht="21.75" customHeight="1">
      <c r="A20" s="385">
        <v>15</v>
      </c>
      <c r="B20" s="386" t="s">
        <v>166</v>
      </c>
      <c r="C20" s="387">
        <f>C12+C19</f>
        <v>35970588</v>
      </c>
    </row>
    <row r="21" spans="1:3" s="384" customFormat="1" ht="21" customHeight="1">
      <c r="A21" s="389">
        <v>16</v>
      </c>
      <c r="B21" s="390" t="s">
        <v>167</v>
      </c>
      <c r="C21" s="391">
        <v>5414789</v>
      </c>
    </row>
    <row r="22" spans="1:3" ht="26.25" customHeight="1">
      <c r="A22" s="373">
        <v>17</v>
      </c>
      <c r="B22" s="374" t="s">
        <v>168</v>
      </c>
      <c r="C22" s="411">
        <f>C12-C21</f>
        <v>30555799</v>
      </c>
    </row>
    <row r="23" spans="1:3" ht="21.75" customHeight="1">
      <c r="A23" s="392">
        <v>18</v>
      </c>
      <c r="B23" s="393" t="s">
        <v>169</v>
      </c>
      <c r="C23" s="394">
        <f>C19*0.1</f>
        <v>0</v>
      </c>
    </row>
    <row r="24" spans="1:3" s="71" customFormat="1" ht="24" customHeight="1" thickBot="1">
      <c r="A24" s="395">
        <v>19</v>
      </c>
      <c r="B24" s="396" t="s">
        <v>171</v>
      </c>
      <c r="C24" s="397">
        <f>C19-C23</f>
        <v>0</v>
      </c>
    </row>
    <row r="25" ht="13.5" thickTop="1"/>
  </sheetData>
  <sheetProtection/>
  <mergeCells count="1">
    <mergeCell ref="A3:C3"/>
  </mergeCells>
  <printOptions horizontalCentered="1" verticalCentered="1"/>
  <pageMargins left="0.25" right="0.25" top="0.75" bottom="0.75" header="0.3" footer="0.3"/>
  <pageSetup horizontalDpi="600" verticalDpi="600" orientation="portrait" paperSize="9" scale="90" r:id="rId1"/>
  <headerFooter alignWithMargins="0">
    <oddHeader>&amp;R&amp;"Times New Roman CE,Félkövér dőlt"&amp;12 7.számú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H3" sqref="H3"/>
    </sheetView>
  </sheetViews>
  <sheetFormatPr defaultColWidth="10.625" defaultRowHeight="12.75"/>
  <cols>
    <col min="1" max="1" width="6.875" style="239" customWidth="1"/>
    <col min="2" max="2" width="43.50390625" style="240" customWidth="1"/>
    <col min="3" max="4" width="12.875" style="239" customWidth="1"/>
    <col min="5" max="5" width="14.625" style="240" customWidth="1"/>
    <col min="6" max="6" width="13.50390625" style="240" customWidth="1"/>
    <col min="7" max="7" width="13.875" style="240" customWidth="1"/>
    <col min="8" max="8" width="15.375" style="240" customWidth="1"/>
    <col min="9" max="16384" width="10.625" style="240" customWidth="1"/>
  </cols>
  <sheetData>
    <row r="1" ht="13.5" thickBot="1">
      <c r="H1" s="241" t="s">
        <v>231</v>
      </c>
    </row>
    <row r="2" spans="1:8" s="244" customFormat="1" ht="26.25" customHeight="1">
      <c r="A2" s="466" t="s">
        <v>64</v>
      </c>
      <c r="B2" s="468" t="s">
        <v>108</v>
      </c>
      <c r="C2" s="470" t="s">
        <v>109</v>
      </c>
      <c r="D2" s="470" t="s">
        <v>110</v>
      </c>
      <c r="E2" s="242" t="s">
        <v>111</v>
      </c>
      <c r="F2" s="242"/>
      <c r="G2" s="242"/>
      <c r="H2" s="243"/>
    </row>
    <row r="3" spans="1:8" s="247" customFormat="1" ht="32.25" customHeight="1">
      <c r="A3" s="467"/>
      <c r="B3" s="469"/>
      <c r="C3" s="469"/>
      <c r="D3" s="471"/>
      <c r="E3" s="245" t="s">
        <v>181</v>
      </c>
      <c r="F3" s="245" t="s">
        <v>235</v>
      </c>
      <c r="G3" s="245" t="s">
        <v>240</v>
      </c>
      <c r="H3" s="246" t="s">
        <v>349</v>
      </c>
    </row>
    <row r="4" spans="1:8" s="251" customFormat="1" ht="18" customHeight="1">
      <c r="A4" s="248">
        <v>1</v>
      </c>
      <c r="B4" s="249">
        <v>2</v>
      </c>
      <c r="C4" s="249">
        <v>3</v>
      </c>
      <c r="D4" s="249">
        <v>4</v>
      </c>
      <c r="E4" s="249">
        <v>5</v>
      </c>
      <c r="F4" s="249">
        <v>6</v>
      </c>
      <c r="G4" s="249">
        <v>7</v>
      </c>
      <c r="H4" s="250">
        <v>8</v>
      </c>
    </row>
    <row r="5" spans="1:8" ht="18" customHeight="1">
      <c r="A5" s="248">
        <v>1</v>
      </c>
      <c r="B5" s="252" t="s">
        <v>112</v>
      </c>
      <c r="C5" s="253"/>
      <c r="D5" s="253"/>
      <c r="E5" s="254">
        <v>0</v>
      </c>
      <c r="F5" s="254">
        <v>0</v>
      </c>
      <c r="G5" s="254">
        <v>0</v>
      </c>
      <c r="H5" s="255">
        <v>0</v>
      </c>
    </row>
    <row r="6" spans="1:8" ht="18" customHeight="1">
      <c r="A6" s="248">
        <v>2</v>
      </c>
      <c r="B6" s="252" t="s">
        <v>113</v>
      </c>
      <c r="C6" s="253"/>
      <c r="D6" s="253"/>
      <c r="E6" s="254"/>
      <c r="F6" s="254"/>
      <c r="G6" s="254">
        <v>0</v>
      </c>
      <c r="H6" s="255">
        <v>0</v>
      </c>
    </row>
    <row r="7" spans="1:8" ht="18" customHeight="1">
      <c r="A7" s="248">
        <v>3</v>
      </c>
      <c r="B7" s="256" t="s">
        <v>114</v>
      </c>
      <c r="C7" s="253"/>
      <c r="D7" s="253"/>
      <c r="E7" s="254">
        <v>0</v>
      </c>
      <c r="F7" s="254">
        <v>0</v>
      </c>
      <c r="G7" s="254">
        <v>0</v>
      </c>
      <c r="H7" s="255">
        <v>0</v>
      </c>
    </row>
    <row r="8" spans="1:8" ht="18" customHeight="1">
      <c r="A8" s="248">
        <v>4</v>
      </c>
      <c r="B8" s="252" t="s">
        <v>115</v>
      </c>
      <c r="C8" s="253"/>
      <c r="D8" s="253"/>
      <c r="E8" s="257">
        <f>SUM(E9:E10)</f>
        <v>0</v>
      </c>
      <c r="F8" s="257">
        <f>SUM(F9:F10)</f>
        <v>0</v>
      </c>
      <c r="G8" s="257">
        <f>SUM(G9:G10)</f>
        <v>0</v>
      </c>
      <c r="H8" s="258">
        <f>SUM(H9:H10)</f>
        <v>0</v>
      </c>
    </row>
    <row r="9" spans="1:8" ht="18" customHeight="1">
      <c r="A9" s="248">
        <v>5</v>
      </c>
      <c r="B9" s="259"/>
      <c r="C9" s="260"/>
      <c r="D9" s="260"/>
      <c r="E9" s="261"/>
      <c r="F9" s="261"/>
      <c r="G9" s="261"/>
      <c r="H9" s="262"/>
    </row>
    <row r="10" spans="1:8" ht="18" customHeight="1">
      <c r="A10" s="248">
        <v>6</v>
      </c>
      <c r="B10" s="259"/>
      <c r="C10" s="260"/>
      <c r="D10" s="260"/>
      <c r="E10" s="261"/>
      <c r="F10" s="261"/>
      <c r="G10" s="261"/>
      <c r="H10" s="262"/>
    </row>
    <row r="11" spans="1:8" ht="18" customHeight="1" thickBot="1">
      <c r="A11" s="263">
        <v>7</v>
      </c>
      <c r="B11" s="264" t="s">
        <v>107</v>
      </c>
      <c r="C11" s="265"/>
      <c r="D11" s="265"/>
      <c r="E11" s="266">
        <f>SUM(E5:E8)</f>
        <v>0</v>
      </c>
      <c r="F11" s="266">
        <f>SUM(F5:F8)</f>
        <v>0</v>
      </c>
      <c r="G11" s="266">
        <f>SUM(G5:G8)</f>
        <v>0</v>
      </c>
      <c r="H11" s="267">
        <f>SUM(H5:H8)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Felhasznalo</cp:lastModifiedBy>
  <cp:lastPrinted>2019-05-24T09:25:31Z</cp:lastPrinted>
  <dcterms:created xsi:type="dcterms:W3CDTF">1999-10-30T10:30:45Z</dcterms:created>
  <dcterms:modified xsi:type="dcterms:W3CDTF">2019-05-30T06:41:37Z</dcterms:modified>
  <cp:category/>
  <cp:version/>
  <cp:contentType/>
  <cp:contentStatus/>
</cp:coreProperties>
</file>