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52" windowWidth="15360" windowHeight="7836" tabRatio="575" activeTab="1"/>
  </bookViews>
  <sheets>
    <sheet name="1. sz. mell." sheetId="1" r:id="rId1"/>
    <sheet name="2.sz.mell." sheetId="2" r:id="rId2"/>
    <sheet name="3.sz.mell" sheetId="3" r:id="rId3"/>
    <sheet name="4.1. sz. mell" sheetId="4" r:id="rId4"/>
    <sheet name="4.2. sz. mell   " sheetId="5" r:id="rId5"/>
    <sheet name="5.a.sz.mell" sheetId="6" r:id="rId6"/>
    <sheet name="5.b.sz.mell " sheetId="7" r:id="rId7"/>
    <sheet name="6.sz.mell" sheetId="8" r:id="rId8"/>
    <sheet name="7.sz.mell" sheetId="9" r:id="rId9"/>
    <sheet name="8. sz. mell" sheetId="10" r:id="rId10"/>
    <sheet name="9.sz.mell" sheetId="11" r:id="rId11"/>
    <sheet name="10.sz.mell" sheetId="12" r:id="rId12"/>
    <sheet name="11. sz. mell" sheetId="13" r:id="rId13"/>
    <sheet name=" 12. sz. mell" sheetId="14" r:id="rId14"/>
    <sheet name="13. sz.mell" sheetId="15" r:id="rId15"/>
    <sheet name="14. sz.mell" sheetId="16" r:id="rId16"/>
    <sheet name="Munka1" sheetId="17" r:id="rId17"/>
  </sheets>
  <definedNames>
    <definedName name="_xlnm.Print_Titles" localSheetId="3">'4.1. sz. mell'!$1:$7</definedName>
  </definedNames>
  <calcPr fullCalcOnLoad="1"/>
</workbook>
</file>

<file path=xl/sharedStrings.xml><?xml version="1.0" encoding="utf-8"?>
<sst xmlns="http://schemas.openxmlformats.org/spreadsheetml/2006/main" count="766" uniqueCount="498">
  <si>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</si>
  <si>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</si>
  <si>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</si>
  <si>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</si>
  <si>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</si>
  <si>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</si>
  <si>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</si>
  <si>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</si>
  <si>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</si>
  <si>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</si>
  <si>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</si>
  <si>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</si>
  <si>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</si>
  <si>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</si>
  <si>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</si>
  <si>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</si>
  <si>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</si>
  <si>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</si>
  <si>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</si>
  <si>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</si>
  <si>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</si>
  <si>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</si>
  <si>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</si>
  <si>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</si>
  <si>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</si>
  <si>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</si>
  <si>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</si>
  <si>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</si>
  <si>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</si>
  <si>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</si>
  <si>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</si>
  <si>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</si>
  <si>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</si>
  <si>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</si>
  <si>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</si>
  <si>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</si>
  <si>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</si>
  <si>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</si>
  <si>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</si>
  <si>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</si>
  <si>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</si>
  <si>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</si>
  <si>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</si>
  <si>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</si>
  <si>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</si>
  <si>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</si>
  <si>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</si>
  <si>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</si>
  <si>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</si>
  <si>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</si>
  <si>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</si>
  <si>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</si>
  <si>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</si>
  <si>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</si>
  <si>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</si>
  <si>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</si>
  <si>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</si>
  <si>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</si>
  <si>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</si>
  <si>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</si>
  <si>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</si>
  <si>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Átengedett központi adók</t>
  </si>
  <si>
    <t>Bírságok, egyéb bevételek</t>
  </si>
  <si>
    <t>Felhalmozási és tőkejellegű bevételek</t>
  </si>
  <si>
    <t>Céltámogatás</t>
  </si>
  <si>
    <t>Területi kiegyenlítést szolg. fejl. célú tám.</t>
  </si>
  <si>
    <t>Céljellegű decentralizált támogatás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</si>
  <si>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</si>
  <si>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</si>
  <si>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</si>
  <si>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</si>
  <si>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</si>
  <si>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</si>
  <si>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Társadalom és szociálpolitikai juttatások</t>
  </si>
  <si>
    <t>Működési célú pénzeszköz átadás</t>
  </si>
  <si>
    <t>Felhalmozási célú kiadások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</si>
  <si>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</si>
  <si>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</si>
  <si>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</si>
  <si>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</si>
  <si>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</si>
  <si>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Igazgatási feladatok</t>
  </si>
  <si>
    <t>Intézmények egyéb sajátos bevételei</t>
  </si>
  <si>
    <t>Működési célra átvett pénzeszközök</t>
  </si>
  <si>
    <t>Fejlesztési célra átvett pénzeszközök</t>
  </si>
  <si>
    <t>Önkormányzati támogatás</t>
  </si>
  <si>
    <t>Szociális gondoskodás</t>
  </si>
  <si>
    <t>02</t>
  </si>
  <si>
    <t>I. Működési célú (folyó) bevételek, működési célú (folyó) kiadások mérlege
(Önkormányzati szinten)</t>
  </si>
  <si>
    <t>Megnevezés</t>
  </si>
  <si>
    <t>Személyi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</si>
  <si>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</si>
  <si>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</si>
  <si>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</si>
  <si>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</si>
  <si>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</si>
  <si>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</si>
  <si>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</si>
  <si>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</si>
  <si>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</si>
  <si>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</si>
  <si>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</si>
  <si>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</si>
  <si>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</si>
  <si>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</si>
  <si>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</si>
  <si>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</si>
  <si>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</si>
  <si>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</si>
  <si>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</si>
  <si>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</si>
  <si>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</si>
  <si>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</si>
  <si>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</si>
  <si>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</si>
  <si>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</si>
  <si>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</si>
  <si>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</si>
  <si>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</si>
  <si>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</si>
  <si>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</si>
  <si>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</si>
  <si>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</si>
  <si>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</si>
  <si>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</si>
  <si>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</si>
  <si>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</si>
  <si>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</si>
  <si>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</si>
  <si>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</si>
  <si>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Értékpapírok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</si>
  <si>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</si>
  <si>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</si>
  <si>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</si>
  <si>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</si>
  <si>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</si>
  <si>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</si>
  <si>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</si>
  <si>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Előző évi vállalkozási eredmény igénybevétele</t>
  </si>
  <si>
    <t xml:space="preserve">Forráshiány </t>
  </si>
  <si>
    <t>Felújítás</t>
  </si>
  <si>
    <t>Pénzügyi befektetések kiadásai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</si>
  <si>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</si>
  <si>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</si>
  <si>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</si>
  <si>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</si>
  <si>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</si>
  <si>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</si>
  <si>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</si>
  <si>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</si>
  <si>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</si>
  <si>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</si>
  <si>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Előző évi pénzmaradvány</t>
  </si>
  <si>
    <t>Előző évi állalkozási eredmény</t>
  </si>
  <si>
    <t>Hitelek kamatai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</si>
  <si>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</si>
  <si>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</si>
  <si>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</si>
  <si>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</si>
  <si>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Vállalkozási bevételek</t>
  </si>
  <si>
    <t>IV.  Hitelek kamatai</t>
  </si>
  <si>
    <t>V. Egyéb kiadások</t>
  </si>
  <si>
    <t xml:space="preserve">
Mutató-
szám
</t>
  </si>
  <si>
    <t>----------------------------------------------------------</t>
  </si>
  <si>
    <t>-------------------------</t>
  </si>
  <si>
    <t>Céljellegű dec. támogatás</t>
  </si>
  <si>
    <t>EU támogatásból megvalósuló projekt</t>
  </si>
  <si>
    <t>Költségvetési szervek támogatása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</si>
  <si>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</si>
  <si>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</si>
  <si>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</si>
  <si>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</si>
  <si>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</si>
  <si>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</si>
  <si>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</si>
  <si>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</si>
  <si>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</si>
  <si>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</si>
  <si>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</si>
  <si>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</si>
  <si>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</si>
  <si>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</si>
  <si>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</si>
  <si>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</si>
  <si>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</si>
  <si>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</si>
  <si>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</si>
  <si>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</si>
  <si>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</si>
  <si>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</si>
  <si>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</si>
  <si>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</si>
  <si>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</si>
  <si>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</si>
  <si>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</si>
  <si>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</si>
  <si>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</si>
  <si>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</si>
  <si>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</si>
  <si>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</si>
  <si>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</si>
  <si>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</si>
  <si>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</si>
  <si>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</si>
  <si>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</si>
  <si>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</si>
  <si>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</si>
  <si>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Bevételek összesen:</t>
  </si>
  <si>
    <t>Kiadások összesen:</t>
  </si>
  <si>
    <t>Pénzkészlet</t>
  </si>
  <si>
    <t>Egyenleg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</si>
  <si>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</si>
  <si>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</si>
  <si>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</si>
  <si>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</si>
  <si>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</si>
  <si>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</si>
  <si>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Felhalmozási célú támogatásértékű kiadás, pénzeszközátadás</t>
  </si>
  <si>
    <t>Fejlesztési célú tartalék</t>
  </si>
  <si>
    <t>Lakott külterülettel kapcsolatos feladatok</t>
  </si>
  <si>
    <t>Pénzbeli szociális juttatások</t>
  </si>
  <si>
    <t>4/1. számú melléklet</t>
  </si>
  <si>
    <t xml:space="preserve">    </t>
  </si>
  <si>
    <t>Bírságok, pótlékok, egyéb bevételek</t>
  </si>
  <si>
    <t>Támogatásértékű bevétel központi kvi szervtől</t>
  </si>
  <si>
    <t>Támogatásért. bevétel OEP-től</t>
  </si>
  <si>
    <t>Támogatásért. bevétel önkormányzati szervtől</t>
  </si>
  <si>
    <t>4/2. számú melléklet</t>
  </si>
  <si>
    <t>Támogatásértékű bevétel, áttvett pénzeszközök</t>
  </si>
  <si>
    <t>Támog. ért. Bevétel,átvett pénzeszközök</t>
  </si>
  <si>
    <t>Értékesített TE. Után befizetett ÁFA</t>
  </si>
  <si>
    <t>Hiteltörlesztés</t>
  </si>
  <si>
    <t>Községgazdálkodás</t>
  </si>
  <si>
    <t>Civil támogatási keret</t>
  </si>
  <si>
    <t>Támogatásértékű kiadások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</si>
  <si>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</si>
  <si>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</si>
  <si>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</si>
  <si>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</si>
  <si>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</si>
  <si>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</si>
  <si>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</si>
  <si>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</si>
  <si>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</si>
  <si>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</si>
  <si>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</si>
  <si>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</si>
  <si>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Önkormányzat működési bevételei</t>
  </si>
  <si>
    <t>Támogatásértékű bevételek</t>
  </si>
  <si>
    <t>Céljellegű támogatás (normatív támogatás)</t>
  </si>
  <si>
    <t>Folyószámlahitel- tőke</t>
  </si>
  <si>
    <t>Folyószámlahitel kamat</t>
  </si>
  <si>
    <t xml:space="preserve">   Civil szervezeteknek nyújtott kölcsön</t>
  </si>
  <si>
    <t>Likviditási hiány/többlet</t>
  </si>
  <si>
    <t xml:space="preserve">   Halmozott likviditás</t>
  </si>
  <si>
    <t>Közművelődési, sportfeladatok</t>
  </si>
  <si>
    <t>Egyéb szervezetektől átvett támogatás (háztartásoktól átvett)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</si>
  <si>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</si>
  <si>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</si>
  <si>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</si>
  <si>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</si>
  <si>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</si>
  <si>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</si>
  <si>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</si>
  <si>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</si>
  <si>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</si>
  <si>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</si>
  <si>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</si>
  <si>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</si>
  <si>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</si>
  <si>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3.5.</t>
  </si>
  <si>
    <t>3.6.</t>
  </si>
  <si>
    <t>3.7.</t>
  </si>
  <si>
    <t>3.7.1.</t>
  </si>
  <si>
    <t>3.7.2.</t>
  </si>
  <si>
    <t>3.7.3.</t>
  </si>
  <si>
    <t>3.7.4.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</si>
  <si>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</si>
  <si>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</si>
  <si>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</si>
  <si>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</si>
  <si>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</si>
  <si>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</si>
  <si>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</si>
  <si>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</si>
  <si>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</si>
  <si>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</si>
  <si>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</si>
  <si>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VII. Finanszírozási kiadások (7.1+7.2)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</si>
  <si>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</si>
  <si>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</si>
  <si>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</si>
  <si>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</si>
  <si>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</si>
  <si>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</si>
  <si>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</si>
  <si>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</si>
  <si>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</si>
  <si>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</si>
  <si>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Tám. kölcsön visszatérítése</t>
  </si>
  <si>
    <t xml:space="preserve">Célszerinti támogatás </t>
  </si>
  <si>
    <t>Tám. Kölcsön visszatérülése</t>
  </si>
  <si>
    <t>Támog. kölcsön kiadásai</t>
  </si>
  <si>
    <t>Bevételi előirányzat</t>
  </si>
  <si>
    <t>Kiadási előirányzat</t>
  </si>
  <si>
    <t>I. KIADÁSI JOGCÍMEK</t>
  </si>
  <si>
    <t>II. Az I. pontból általános és céltartalék</t>
  </si>
  <si>
    <t>Támogatás</t>
  </si>
  <si>
    <t>Szociális étkeztetés</t>
  </si>
  <si>
    <t>Fácánkert Község Önkormányzata</t>
  </si>
  <si>
    <t>Felhalm.célra átvett pénz</t>
  </si>
  <si>
    <t>Hitelek bevételei</t>
  </si>
  <si>
    <t>MFB hitel /szennyvízberuházás/</t>
  </si>
  <si>
    <t>Lakossági vizi-közmű társulati hitel</t>
  </si>
  <si>
    <t>Kölcsön visszatérülések</t>
  </si>
  <si>
    <t>Háziorvos bérleti díja</t>
  </si>
  <si>
    <t>Bérleti díj kedvezmény faluház</t>
  </si>
  <si>
    <t>Csecsemők UH vizsgálata</t>
  </si>
  <si>
    <t>Átadott pénz lakosságnak /tanulói bérlettérítés/</t>
  </si>
  <si>
    <t>Tolna Város Önkormányzata orvosi ügyelet</t>
  </si>
  <si>
    <t>Bursa Hungarica ösztöndíj pályázat</t>
  </si>
  <si>
    <t>Kölcsön visszatérülés</t>
  </si>
  <si>
    <t>Fácánkert Község Önkormányzatának Címrendje</t>
  </si>
  <si>
    <t>Norm.állami támog./súlyos foglalkozt.gond.küzdő telep./</t>
  </si>
  <si>
    <t>Kölcsön nyújtás</t>
  </si>
  <si>
    <t>Önkormányzat által nyújtott lakástámogatás</t>
  </si>
  <si>
    <t>Kedvezmények mentességek összege</t>
  </si>
  <si>
    <t>Önkormányzati hivatal működésének támogatása</t>
  </si>
  <si>
    <t>Településüzemeltetéssel kapcsolatos feladatok ellátása</t>
  </si>
  <si>
    <t>ebből: zöldterület gazdálkodás</t>
  </si>
  <si>
    <t>közvilágítás</t>
  </si>
  <si>
    <t>köztemető fenntartás</t>
  </si>
  <si>
    <t>lközutak fenntartása</t>
  </si>
  <si>
    <t>Egyéb kötelező önkormányzati feladatok ellátása</t>
  </si>
  <si>
    <t>Közművelődési és könyvtári feladatok ellátása</t>
  </si>
  <si>
    <t>Cigány Nemzetiségi Önkormányzat</t>
  </si>
  <si>
    <t>Önként vállalt feladatok ktg-e</t>
  </si>
  <si>
    <t>Tolnai Önkéntes Tűzoltóegyesület Támogatása</t>
  </si>
  <si>
    <t>Tanyagondnoki szolgálat működtetése</t>
  </si>
  <si>
    <t>2018.</t>
  </si>
  <si>
    <t>2019.</t>
  </si>
  <si>
    <t>063020 Víztermelés,-kezelés,-ellátás</t>
  </si>
  <si>
    <t>052020 Szennyvíz gyűjtése, tisztítása, elhelyezése</t>
  </si>
  <si>
    <t>045120 Út, autópálya építése</t>
  </si>
  <si>
    <t>045160 Közutak, hidak, alagutak üzemeltetése, fenntartása</t>
  </si>
  <si>
    <t>013320 Köztemető fenntartás és működtetés</t>
  </si>
  <si>
    <t>013350 Önkormányzati vagyonnal való gazdálkodással kapcs.fe.</t>
  </si>
  <si>
    <t>013360 Más szerv részére végzett pü. Gazd. Üz. Egyéb szolg.</t>
  </si>
  <si>
    <t>016080 Kiemelt állami és önkormányzati rendezvények</t>
  </si>
  <si>
    <t>041232 Start munka program, téli közfoglalkoztatás</t>
  </si>
  <si>
    <t>041233 Hosszabb időtatamú közfoglalkoztatás</t>
  </si>
  <si>
    <t>064010 Közvilágítás</t>
  </si>
  <si>
    <t>066010 Zöldterület kezelés</t>
  </si>
  <si>
    <t>066020 Város és községgazdálkodás</t>
  </si>
  <si>
    <t>072112 Háziorvosi ügyeleti ellátás</t>
  </si>
  <si>
    <t>074031 Védőnői szolgálat</t>
  </si>
  <si>
    <t>081045 Szabadidősport tevékenység és támogatása</t>
  </si>
  <si>
    <t>082044 Könyvtári szolgáltatások</t>
  </si>
  <si>
    <t>084031 Civil szervezetek működési támogatása</t>
  </si>
  <si>
    <t xml:space="preserve">094260 Hallgatói ösztöndíjak, egyéb juttatás </t>
  </si>
  <si>
    <t>107060 Egyéb szociális természetb. És pénzbeli ellátások</t>
  </si>
  <si>
    <t>107051 Szociális étkeztetés</t>
  </si>
  <si>
    <t>102050 Időskorúak társadalmi integrációját célzó programok</t>
  </si>
  <si>
    <t xml:space="preserve">091220 Iskolai oktatás </t>
  </si>
  <si>
    <t>091140 Óvodai ellátás működtetési feladatai</t>
  </si>
  <si>
    <t xml:space="preserve">086030 Nemzetközi kapcsolatok </t>
  </si>
  <si>
    <t>011130 Önkormányzatok általános igazgatási tevékenysége</t>
  </si>
  <si>
    <t>107054 Családsegítés</t>
  </si>
  <si>
    <t>082091 közművelődés Közösségi részvétel fejl.</t>
  </si>
  <si>
    <t>103010 Temetési segély</t>
  </si>
  <si>
    <t>018010 Önkorm.elszámolásai központi költségv.</t>
  </si>
  <si>
    <t>900020 Önkorm. Funkc nem sorolható bev. ÁH. Kí</t>
  </si>
  <si>
    <t>104037 Szünedei étkezés</t>
  </si>
  <si>
    <t>Szünidei étkeztetés támogatása</t>
  </si>
  <si>
    <t>2017. év utáni szükséglet</t>
  </si>
  <si>
    <t>2020.</t>
  </si>
  <si>
    <t>Felhalmozási bevételek</t>
  </si>
  <si>
    <t xml:space="preserve">beszámítás </t>
  </si>
  <si>
    <t xml:space="preserve">Felhalmozási kiadás </t>
  </si>
  <si>
    <t>Felhalmozási kiadások</t>
  </si>
  <si>
    <t>Előző évi maradvány</t>
  </si>
  <si>
    <t>KÖLTSÉGVETÉSI KIADÁSOK</t>
  </si>
  <si>
    <t>KÖLTSÉGVETÉSI BEVÉTELEK</t>
  </si>
  <si>
    <t>Személyi juttatésok  (K1)</t>
  </si>
  <si>
    <t>Dologi kiadások  (K3)</t>
  </si>
  <si>
    <t>Ellátottak pénzbeli juttatásai  (K4)</t>
  </si>
  <si>
    <t>Beruházások  (K5)</t>
  </si>
  <si>
    <t>Felújítások   (K6)</t>
  </si>
  <si>
    <t>Kölcsön nyújtás   (K508)</t>
  </si>
  <si>
    <t>KÖLTSÉGVETÉSI KIADÁSOK:</t>
  </si>
  <si>
    <t>Tartalékok   (K513)</t>
  </si>
  <si>
    <t>Közhatalmi bevételek  (B3)</t>
  </si>
  <si>
    <t>Felhalmozási célú átvett pénzeszközök (B7)</t>
  </si>
  <si>
    <t>KÖLTSÉGVETÉSI BEVÉTELEK:</t>
  </si>
  <si>
    <t>Működési bevételek (B4)</t>
  </si>
  <si>
    <t>Közhatalmi bevételek (B3)</t>
  </si>
  <si>
    <t>Működési bevételek  (B4)</t>
  </si>
  <si>
    <t>Tartalékok  (K513)</t>
  </si>
  <si>
    <t>Kölcsön nyújtás  (K508)</t>
  </si>
  <si>
    <t>2015. évi iparűzési adóalap 0,55 %ának a 105 %-a</t>
  </si>
  <si>
    <t>Felújítások kiadásai K6</t>
  </si>
  <si>
    <t>2017-2018</t>
  </si>
  <si>
    <t xml:space="preserve">Háztartásoknak nyújtott szociális kölcsön </t>
  </si>
  <si>
    <t xml:space="preserve">Egyéb pénzeszköz átadás vállalkozásoknak </t>
  </si>
  <si>
    <t xml:space="preserve">900010 Önk. Funkc. Nem sorolható bevételei </t>
  </si>
  <si>
    <t>104051 Gyermekvédelmi pénzbeli és term. Ell.</t>
  </si>
  <si>
    <t xml:space="preserve"> </t>
  </si>
  <si>
    <t>Forintban!</t>
  </si>
  <si>
    <t>2018. évi normatív támogatás alakulása</t>
  </si>
  <si>
    <t>2017. évig kifizetés</t>
  </si>
  <si>
    <t>2021.</t>
  </si>
  <si>
    <t>2018. évi eredeti ei.</t>
  </si>
  <si>
    <t>2018. évi módosított</t>
  </si>
  <si>
    <t>2018. évi teljesítés</t>
  </si>
  <si>
    <t>II. Felhalmozási bevételek</t>
  </si>
  <si>
    <t>III. Támogatások</t>
  </si>
  <si>
    <t>Előő évi költségvetési maradvány igvénybevétele  B813</t>
  </si>
  <si>
    <t>Kölcsön visszatérülés  B64</t>
  </si>
  <si>
    <t xml:space="preserve">VI. Finanszírozási bevételek </t>
  </si>
  <si>
    <t>Elszámolásból származó bevételek  B116</t>
  </si>
  <si>
    <t>Helyi önkormányzatok kiegészítő támogatása  B115</t>
  </si>
  <si>
    <t>Egyéb működési támogatás államh. Belülről  B16</t>
  </si>
  <si>
    <t>Önkormányzatok működésének ált.támogatása  B111</t>
  </si>
  <si>
    <t>Felhalmozáci célú támogatások államh.belülről    B25</t>
  </si>
  <si>
    <t>Felhalmozási célú átvett pénzeszközök    B75</t>
  </si>
  <si>
    <t>Önkormányzatok szociális és gy.jóléti fel.támogatása   B113</t>
  </si>
  <si>
    <t>Önkormányzatok kulturális feladatainak támogatása   B114</t>
  </si>
  <si>
    <t>IV. Átvett pénzeszközök</t>
  </si>
  <si>
    <t>Átvett pénzeszközök  B65</t>
  </si>
  <si>
    <t>Előző évi maradvány igénybevétele  B813</t>
  </si>
  <si>
    <t>2018. évi eredeti előirányzat</t>
  </si>
  <si>
    <t>2018. évi módosított ei.</t>
  </si>
  <si>
    <t>2018. évi teljesítésa</t>
  </si>
  <si>
    <t>2018. évi erdeti ei.</t>
  </si>
  <si>
    <t>2018. évi telj.</t>
  </si>
  <si>
    <t>Működési bevételek  B4</t>
  </si>
  <si>
    <t>Közhatalmi bevételek  B3</t>
  </si>
  <si>
    <t>Munkaadókat terhelő jár. és szociális hozzáj. adó  (K2)</t>
  </si>
  <si>
    <t>Működési célú támogatások államh.belülre  K506</t>
  </si>
  <si>
    <t>Múködési célú támogatások államh.kívülre  K512</t>
  </si>
  <si>
    <t>Egyéb felhalmozáci célú kiadá   K8</t>
  </si>
  <si>
    <t>Államháztartáson belüli megelőlegezés visszafizetése  K914</t>
  </si>
  <si>
    <t>Előző évi elszámolásból származó kiadás  K5021</t>
  </si>
  <si>
    <t>Személyi juttatások    K1</t>
  </si>
  <si>
    <t>Munkaadókat terhelő járul. és  szoc.hj.adó    K2</t>
  </si>
  <si>
    <t>Dologi kiadások     K3</t>
  </si>
  <si>
    <t>Ellátottak pénzbeli juttatása    K4</t>
  </si>
  <si>
    <t>Egyéb működési célú  támogatások államh.b.  K506</t>
  </si>
  <si>
    <t>Egyéb működési célú  támogatások államh.k.  K512</t>
  </si>
  <si>
    <t>Előző évi elszámolásból származó kiadás   K5021</t>
  </si>
  <si>
    <t>Beruházási kiadások</t>
  </si>
  <si>
    <t>Egyéb fejlesztési célú kiadások  K8</t>
  </si>
  <si>
    <t>Államháztartáson belüli megelőleg. visszaf.  K914</t>
  </si>
  <si>
    <t>Átvett pénzeszköz  B65</t>
  </si>
  <si>
    <t xml:space="preserve">Felhalmozási célra átvett pénzeszközök </t>
  </si>
  <si>
    <t xml:space="preserve">Működéi célú támog. elk.állami pénzalaptól  </t>
  </si>
  <si>
    <t>Önkormányzatok működésének ált.támg  B111</t>
  </si>
  <si>
    <t>Ökormányzatok szoc.és gyjóléti fel.tám.  B113</t>
  </si>
  <si>
    <t>Önkormányzatok kulturális felad.támog.  B114</t>
  </si>
  <si>
    <t>Egyéb működési célú támogatás államh.b.  B16</t>
  </si>
  <si>
    <t>Helyi önkormányzatok kieg. Támog.   B115</t>
  </si>
  <si>
    <t>Felhalmozáci célra átvett pénz  B75</t>
  </si>
  <si>
    <t>Egyéb felhalmozási bevételek   B25</t>
  </si>
  <si>
    <t>Személyi juttatások   K1</t>
  </si>
  <si>
    <t>Munkaadókat terhelő járulék  K2</t>
  </si>
  <si>
    <t>Dologi kiadások   K3</t>
  </si>
  <si>
    <t>Működési célú támogatás  K5</t>
  </si>
  <si>
    <t xml:space="preserve">Államháztartáson belüli megel. visszafizetése </t>
  </si>
  <si>
    <t>TAK tlelepülés arculati kézikönyv, településképi rendelet</t>
  </si>
  <si>
    <t>Felhasználás 2017.XII.31-ig</t>
  </si>
  <si>
    <t>2018. évi előirányzat</t>
  </si>
  <si>
    <t>2018. év utáni szükséglet</t>
  </si>
  <si>
    <t>Tűzhely, szekrények polcok óvodaába</t>
  </si>
  <si>
    <t>EFOP pályázat eszközei</t>
  </si>
  <si>
    <t>Peruzzo T3 aprítógép</t>
  </si>
  <si>
    <t>Kombitűzhely, beépíthető sütő</t>
  </si>
  <si>
    <t>Konyhabútor hivatalba</t>
  </si>
  <si>
    <t>Akkus fúró, nyomtató hivatal, fénymásoló óvoda</t>
  </si>
  <si>
    <t>Út felújítás Béke, Ady, Jókai, Rákóczi utcákban</t>
  </si>
  <si>
    <t>Faluház nyilászáró csere, udvar, parkoló térkő burkolat</t>
  </si>
  <si>
    <t>E.R.Ö.V. használati díj terhére végzett felújítás /víz-szennyvíz/</t>
  </si>
  <si>
    <t xml:space="preserve"> Járdák felújítása /Ady,Bethlen,Béke,Kossuth, Rákóczi utcák/</t>
  </si>
  <si>
    <t>Szekszárd Balassa János Kórház felújítás</t>
  </si>
  <si>
    <t>Óvodafenntartó társulás</t>
  </si>
  <si>
    <t>Bogyiszló Község Önkormányzata</t>
  </si>
  <si>
    <t>Tolna és Környéke Szoc.Alapszolg. Központ</t>
  </si>
  <si>
    <t>Előző évi elszámolásból sz.k.</t>
  </si>
  <si>
    <t>Céltartalék</t>
  </si>
  <si>
    <t>Céltartalék EFOP</t>
  </si>
  <si>
    <t>Előző évi elszámolásból sz.kiadás</t>
  </si>
  <si>
    <t>Felhalmozási célú támog államh.belül</t>
  </si>
  <si>
    <t>Felújítás  K7</t>
  </si>
  <si>
    <t>Intézményi beruházás    K6</t>
  </si>
  <si>
    <t>Felhalmozási célú támog. ért. kiadás, pénzeszköz átadás   K8</t>
  </si>
  <si>
    <t>Céltrtalék</t>
  </si>
  <si>
    <t>Részesedések megszűnéséhez kapcsolódó bevétel</t>
  </si>
  <si>
    <t>107055 Falugondnoki és tanyagondnoki szolgáltatás</t>
  </si>
  <si>
    <t>082092 Közművelődés kulturális értékek gondoz.</t>
  </si>
</sst>
</file>

<file path=xl/styles.xml><?xml version="1.0" encoding="utf-8"?>
<styleSheet xmlns="http://schemas.openxmlformats.org/spreadsheetml/2006/main">
  <numFmts count="6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00"/>
    <numFmt numFmtId="173" formatCode="#,##0.0000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0\ _F_t_-;\-* #,##0.0000\ _F_t_-;_-* &quot;-&quot;??\ _F_t_-;_-@_-"/>
    <numFmt numFmtId="178" formatCode="0.0"/>
    <numFmt numFmtId="179" formatCode="#,###,"/>
    <numFmt numFmtId="180" formatCode="#,##0.0\ _F_t;\-#,##0.0\ _F_t"/>
    <numFmt numFmtId="181" formatCode="#,##0\ _F_t;\-_#\ ##0\ _F_t"/>
    <numFmt numFmtId="182" formatCode="#,###\ _F_t;\-_#\ ###\ _F_t"/>
    <numFmt numFmtId="183" formatCode="00"/>
    <numFmt numFmtId="184" formatCode="#,###\ _F_t;\-_#\.###\ _F_t"/>
    <numFmt numFmtId="185" formatCode="#,###\ _F_t;\-#,###\ _F_t"/>
    <numFmt numFmtId="186" formatCode="#,###__;\-\ #,###__"/>
    <numFmt numFmtId="187" formatCode="#,##0__;\-\ #,##0__"/>
    <numFmt numFmtId="188" formatCode="#,###.0__;\-\ #,###.0__"/>
    <numFmt numFmtId="189" formatCode="#,###.00__;\-\ #,###.00__"/>
    <numFmt numFmtId="190" formatCode="#,##0.00__;\-\ #,##0.00__"/>
    <numFmt numFmtId="191" formatCode="#,###__"/>
    <numFmt numFmtId="192" formatCode="_#\ ###__"/>
    <numFmt numFmtId="193" formatCode="_-* #,###\ _F_t_-;\-* #,###\ _F_t_-;_-* &quot;-&quot;\ _F_t_-;_-@_-"/>
    <numFmt numFmtId="194" formatCode="_-* #,###\__-;\-* #,###\ __\-;_-* &quot;-&quot;\ _F_t_-;_-@_-"/>
    <numFmt numFmtId="195" formatCode="_-* ##,##\__;\-* #,###\ __\-;_-* &quot;-&quot;\ _F_t_-;_-@_-"/>
    <numFmt numFmtId="196" formatCode="##,###__"/>
    <numFmt numFmtId="197" formatCode="_#_ ###__"/>
    <numFmt numFmtId="198" formatCode="_#\ _###__"/>
    <numFmt numFmtId="199" formatCode="#,###\ _F_t;\-__#,###\ _F_t"/>
    <numFmt numFmtId="200" formatCode="#,###,__;\-__#,###,__"/>
    <numFmt numFmtId="201" formatCode="#,###\ __;\-__#,###\ __"/>
    <numFmt numFmtId="202" formatCode="#,##0__;\-#,##0__"/>
    <numFmt numFmtId="203" formatCode="#,###__;\-#,###__"/>
    <numFmt numFmtId="204" formatCode="#,##0\ __;\-__#,##0\ __"/>
    <numFmt numFmtId="205" formatCode="#,##0\ _F_t;\-__#,##0\ _F_t"/>
    <numFmt numFmtId="206" formatCode="#,###.##"/>
    <numFmt numFmtId="207" formatCode="#,###.##\ _F_t;\-#,###.##\ _F_t"/>
    <numFmt numFmtId="208" formatCode="#,###.0__"/>
    <numFmt numFmtId="209" formatCode="#,###.00__"/>
    <numFmt numFmtId="210" formatCode="#,###.000__"/>
    <numFmt numFmtId="211" formatCode="#,###.##__"/>
    <numFmt numFmtId="212" formatCode="#,###.###\ _F_t;\-#,###.###\ _F_t"/>
    <numFmt numFmtId="213" formatCode="#,###.####\ _F_t;\-#,###.####\ _F_t"/>
    <numFmt numFmtId="214" formatCode="#,##0.00\ _F_t;\-\ #,##0.00\ _F_t"/>
    <numFmt numFmtId="215" formatCode="0.000"/>
    <numFmt numFmtId="216" formatCode="#,###.###__"/>
    <numFmt numFmtId="217" formatCode="[$€-2]\ #\ ##,000_);[Red]\([$€-2]\ #\ ##,000\)"/>
  </numFmts>
  <fonts count="66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dark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centerContinuous" vertical="center"/>
    </xf>
    <xf numFmtId="166" fontId="7" fillId="0" borderId="0" xfId="0" applyNumberFormat="1" applyFont="1" applyAlignment="1">
      <alignment horizontal="centerContinuous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6" fontId="0" fillId="0" borderId="0" xfId="0" applyNumberFormat="1" applyAlignment="1" applyProtection="1">
      <alignment vertical="center" wrapText="1"/>
      <protection/>
    </xf>
    <xf numFmtId="0" fontId="3" fillId="0" borderId="0" xfId="58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1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top"/>
    </xf>
    <xf numFmtId="0" fontId="3" fillId="0" borderId="0" xfId="58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  <xf numFmtId="3" fontId="19" fillId="0" borderId="24" xfId="0" applyNumberFormat="1" applyFont="1" applyBorder="1" applyAlignment="1" applyProtection="1">
      <alignment horizontal="right" vertical="top" wrapText="1"/>
      <protection locked="0"/>
    </xf>
    <xf numFmtId="3" fontId="19" fillId="0" borderId="25" xfId="0" applyNumberFormat="1" applyFont="1" applyBorder="1" applyAlignment="1" applyProtection="1">
      <alignment horizontal="right" vertical="top" wrapText="1"/>
      <protection locked="0"/>
    </xf>
    <xf numFmtId="3" fontId="19" fillId="0" borderId="26" xfId="0" applyNumberFormat="1" applyFont="1" applyBorder="1" applyAlignment="1" applyProtection="1">
      <alignment horizontal="right" vertical="top" wrapText="1"/>
      <protection locked="0"/>
    </xf>
    <xf numFmtId="166" fontId="7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8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166" fontId="17" fillId="0" borderId="29" xfId="0" applyNumberFormat="1" applyFont="1" applyFill="1" applyBorder="1" applyAlignment="1" applyProtection="1">
      <alignment vertical="center" wrapText="1"/>
      <protection locked="0"/>
    </xf>
    <xf numFmtId="166" fontId="3" fillId="0" borderId="0" xfId="0" applyNumberFormat="1" applyFont="1" applyFill="1" applyAlignment="1">
      <alignment horizontal="left" vertical="center" wrapText="1"/>
    </xf>
    <xf numFmtId="166" fontId="3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Continuous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6" fontId="7" fillId="0" borderId="35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166" fontId="17" fillId="0" borderId="37" xfId="0" applyNumberFormat="1" applyFont="1" applyFill="1" applyBorder="1" applyAlignment="1" applyProtection="1">
      <alignment vertical="center" wrapText="1"/>
      <protection locked="0"/>
    </xf>
    <xf numFmtId="0" fontId="18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166" fontId="17" fillId="0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66" fontId="7" fillId="0" borderId="4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0" fillId="0" borderId="43" xfId="0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166" fontId="7" fillId="0" borderId="44" xfId="0" applyNumberFormat="1" applyFont="1" applyFill="1" applyBorder="1" applyAlignment="1">
      <alignment horizontal="left" vertical="center" wrapText="1"/>
    </xf>
    <xf numFmtId="166" fontId="20" fillId="0" borderId="42" xfId="0" applyNumberFormat="1" applyFont="1" applyBorder="1" applyAlignment="1">
      <alignment horizontal="center" vertical="center" wrapText="1"/>
    </xf>
    <xf numFmtId="166" fontId="20" fillId="0" borderId="47" xfId="0" applyNumberFormat="1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49" xfId="0" applyNumberFormat="1" applyFont="1" applyBorder="1" applyAlignment="1">
      <alignment horizontal="center" vertical="center" wrapText="1"/>
    </xf>
    <xf numFmtId="0" fontId="4" fillId="0" borderId="50" xfId="58" applyFont="1" applyBorder="1" applyAlignment="1" applyProtection="1">
      <alignment horizontal="center" vertical="center" wrapText="1"/>
      <protection/>
    </xf>
    <xf numFmtId="0" fontId="4" fillId="0" borderId="51" xfId="58" applyFont="1" applyBorder="1" applyAlignment="1" applyProtection="1">
      <alignment horizontal="center" vertical="center"/>
      <protection/>
    </xf>
    <xf numFmtId="0" fontId="4" fillId="0" borderId="52" xfId="58" applyFont="1" applyBorder="1" applyAlignment="1" applyProtection="1">
      <alignment horizontal="center" vertical="center"/>
      <protection/>
    </xf>
    <xf numFmtId="0" fontId="3" fillId="0" borderId="0" xfId="57" applyFont="1">
      <alignment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4" fillId="0" borderId="14" xfId="58" applyFont="1" applyBorder="1" applyAlignment="1" applyProtection="1">
      <alignment horizontal="left" vertical="center" indent="1"/>
      <protection/>
    </xf>
    <xf numFmtId="0" fontId="21" fillId="0" borderId="4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Alignment="1" applyProtection="1">
      <alignment horizontal="right" wrapText="1"/>
      <protection/>
    </xf>
    <xf numFmtId="166" fontId="6" fillId="0" borderId="0" xfId="0" applyNumberFormat="1" applyFont="1" applyAlignment="1">
      <alignment horizontal="right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6" fontId="22" fillId="33" borderId="16" xfId="0" applyNumberFormat="1" applyFont="1" applyFill="1" applyBorder="1" applyAlignment="1" applyProtection="1">
      <alignment vertical="center" wrapText="1"/>
      <protection/>
    </xf>
    <xf numFmtId="166" fontId="22" fillId="33" borderId="1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0" fontId="17" fillId="0" borderId="36" xfId="0" applyFont="1" applyFill="1" applyBorder="1" applyAlignment="1">
      <alignment horizontal="left" vertical="center" wrapText="1" indent="1"/>
    </xf>
    <xf numFmtId="0" fontId="17" fillId="0" borderId="28" xfId="0" applyFont="1" applyFill="1" applyBorder="1" applyAlignment="1">
      <alignment horizontal="left" vertical="center" wrapText="1" indent="1"/>
    </xf>
    <xf numFmtId="0" fontId="17" fillId="0" borderId="39" xfId="0" applyFont="1" applyFill="1" applyBorder="1" applyAlignment="1">
      <alignment horizontal="left" vertical="center" wrapText="1" indent="1"/>
    </xf>
    <xf numFmtId="0" fontId="22" fillId="33" borderId="43" xfId="0" applyFont="1" applyFill="1" applyBorder="1" applyAlignment="1">
      <alignment horizontal="left" vertical="center" wrapText="1" indent="1"/>
    </xf>
    <xf numFmtId="0" fontId="17" fillId="0" borderId="53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166" fontId="17" fillId="0" borderId="56" xfId="0" applyNumberFormat="1" applyFont="1" applyFill="1" applyBorder="1" applyAlignment="1" applyProtection="1">
      <alignment vertical="center" wrapText="1"/>
      <protection locked="0"/>
    </xf>
    <xf numFmtId="0" fontId="17" fillId="0" borderId="55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 indent="1"/>
    </xf>
    <xf numFmtId="166" fontId="17" fillId="0" borderId="4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7" fillId="0" borderId="40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30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Fill="1" applyBorder="1" applyAlignment="1" quotePrefix="1">
      <alignment horizontal="right" vertical="center"/>
    </xf>
    <xf numFmtId="0" fontId="4" fillId="0" borderId="58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59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Continuous" vertical="center" wrapText="1"/>
    </xf>
    <xf numFmtId="166" fontId="4" fillId="0" borderId="14" xfId="0" applyNumberFormat="1" applyFont="1" applyBorder="1" applyAlignment="1">
      <alignment horizontal="centerContinuous" vertical="center" wrapText="1"/>
    </xf>
    <xf numFmtId="166" fontId="4" fillId="0" borderId="10" xfId="0" applyNumberFormat="1" applyFont="1" applyBorder="1" applyAlignment="1">
      <alignment horizontal="centerContinuous" vertical="center" wrapText="1"/>
    </xf>
    <xf numFmtId="166" fontId="4" fillId="0" borderId="16" xfId="0" applyNumberFormat="1" applyFont="1" applyBorder="1" applyAlignment="1">
      <alignment horizontal="centerContinuous" vertical="center" wrapText="1"/>
    </xf>
    <xf numFmtId="166" fontId="17" fillId="0" borderId="40" xfId="0" applyNumberFormat="1" applyFont="1" applyBorder="1" applyAlignment="1" applyProtection="1">
      <alignment vertical="center" wrapText="1"/>
      <protection locked="0"/>
    </xf>
    <xf numFmtId="166" fontId="17" fillId="0" borderId="61" xfId="0" applyNumberFormat="1" applyFont="1" applyBorder="1" applyAlignment="1" applyProtection="1">
      <alignment vertical="center" wrapText="1"/>
      <protection locked="0"/>
    </xf>
    <xf numFmtId="166" fontId="17" fillId="0" borderId="41" xfId="0" applyNumberFormat="1" applyFont="1" applyBorder="1" applyAlignment="1" applyProtection="1">
      <alignment vertical="center" wrapText="1"/>
      <protection locked="0"/>
    </xf>
    <xf numFmtId="166" fontId="17" fillId="0" borderId="36" xfId="0" applyNumberFormat="1" applyFont="1" applyBorder="1" applyAlignment="1" applyProtection="1">
      <alignment vertical="center" wrapText="1"/>
      <protection locked="0"/>
    </xf>
    <xf numFmtId="166" fontId="17" fillId="0" borderId="62" xfId="0" applyNumberFormat="1" applyFont="1" applyBorder="1" applyAlignment="1" applyProtection="1">
      <alignment vertical="center" wrapText="1"/>
      <protection locked="0"/>
    </xf>
    <xf numFmtId="166" fontId="17" fillId="0" borderId="37" xfId="0" applyNumberFormat="1" applyFont="1" applyBorder="1" applyAlignment="1" applyProtection="1">
      <alignment vertical="center" wrapText="1"/>
      <protection locked="0"/>
    </xf>
    <xf numFmtId="166" fontId="17" fillId="0" borderId="13" xfId="0" applyNumberFormat="1" applyFont="1" applyBorder="1" applyAlignment="1" applyProtection="1">
      <alignment vertical="center" wrapText="1"/>
      <protection locked="0"/>
    </xf>
    <xf numFmtId="166" fontId="17" fillId="0" borderId="54" xfId="0" applyNumberFormat="1" applyFont="1" applyBorder="1" applyAlignment="1" applyProtection="1">
      <alignment horizontal="left" vertical="center" wrapText="1"/>
      <protection locked="0"/>
    </xf>
    <xf numFmtId="166" fontId="17" fillId="0" borderId="55" xfId="0" applyNumberFormat="1" applyFont="1" applyBorder="1" applyAlignment="1" applyProtection="1">
      <alignment vertical="center" wrapText="1"/>
      <protection locked="0"/>
    </xf>
    <xf numFmtId="166" fontId="17" fillId="0" borderId="63" xfId="0" applyNumberFormat="1" applyFont="1" applyBorder="1" applyAlignment="1" applyProtection="1">
      <alignment vertical="center" wrapText="1"/>
      <protection locked="0"/>
    </xf>
    <xf numFmtId="166" fontId="17" fillId="0" borderId="56" xfId="0" applyNumberFormat="1" applyFont="1" applyBorder="1" applyAlignment="1" applyProtection="1">
      <alignment vertical="center" wrapText="1"/>
      <protection locked="0"/>
    </xf>
    <xf numFmtId="166" fontId="17" fillId="0" borderId="13" xfId="0" applyNumberFormat="1" applyFont="1" applyBorder="1" applyAlignment="1">
      <alignment horizontal="left" vertical="center" wrapText="1" indent="1"/>
    </xf>
    <xf numFmtId="166" fontId="17" fillId="0" borderId="38" xfId="0" applyNumberFormat="1" applyFont="1" applyBorder="1" applyAlignment="1">
      <alignment horizontal="left" vertical="center" wrapText="1" indent="1"/>
    </xf>
    <xf numFmtId="166" fontId="17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7" fillId="0" borderId="27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8" fillId="0" borderId="64" xfId="0" applyNumberFormat="1" applyFont="1" applyBorder="1" applyAlignment="1" applyProtection="1">
      <alignment horizontal="center" vertical="center" wrapText="1"/>
      <protection/>
    </xf>
    <xf numFmtId="166" fontId="8" fillId="0" borderId="65" xfId="0" applyNumberFormat="1" applyFont="1" applyBorder="1" applyAlignment="1" applyProtection="1">
      <alignment horizontal="center" vertical="center" wrapText="1"/>
      <protection/>
    </xf>
    <xf numFmtId="166" fontId="8" fillId="0" borderId="66" xfId="0" applyNumberFormat="1" applyFont="1" applyBorder="1" applyAlignment="1" applyProtection="1">
      <alignment horizontal="center" vertical="center" wrapText="1"/>
      <protection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166" fontId="17" fillId="0" borderId="13" xfId="0" applyNumberFormat="1" applyFont="1" applyBorder="1" applyAlignment="1" applyProtection="1">
      <alignment horizontal="center" vertical="center" wrapText="1"/>
      <protection locked="0"/>
    </xf>
    <xf numFmtId="166" fontId="17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 indent="1"/>
    </xf>
    <xf numFmtId="0" fontId="17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7" fillId="0" borderId="54" xfId="0" applyFont="1" applyBorder="1" applyAlignment="1">
      <alignment horizontal="left" vertical="center" wrapText="1" indent="1"/>
    </xf>
    <xf numFmtId="166" fontId="17" fillId="34" borderId="10" xfId="0" applyNumberFormat="1" applyFont="1" applyFill="1" applyBorder="1" applyAlignment="1" applyProtection="1">
      <alignment vertical="center" wrapText="1"/>
      <protection/>
    </xf>
    <xf numFmtId="166" fontId="17" fillId="0" borderId="67" xfId="0" applyNumberFormat="1" applyFont="1" applyBorder="1" applyAlignment="1" applyProtection="1">
      <alignment vertical="center" wrapText="1"/>
      <protection locked="0"/>
    </xf>
    <xf numFmtId="167" fontId="17" fillId="0" borderId="36" xfId="0" applyNumberFormat="1" applyFont="1" applyBorder="1" applyAlignment="1" applyProtection="1">
      <alignment vertical="center" wrapText="1"/>
      <protection locked="0"/>
    </xf>
    <xf numFmtId="166" fontId="17" fillId="34" borderId="48" xfId="0" applyNumberFormat="1" applyFont="1" applyFill="1" applyBorder="1" applyAlignment="1" applyProtection="1">
      <alignment vertical="center" wrapText="1"/>
      <protection/>
    </xf>
    <xf numFmtId="166" fontId="8" fillId="0" borderId="42" xfId="0" applyNumberFormat="1" applyFont="1" applyBorder="1" applyAlignment="1">
      <alignment horizontal="center" vertical="center" wrapText="1"/>
    </xf>
    <xf numFmtId="166" fontId="8" fillId="0" borderId="47" xfId="0" applyNumberFormat="1" applyFont="1" applyBorder="1" applyAlignment="1">
      <alignment horizontal="center" vertical="center" wrapText="1"/>
    </xf>
    <xf numFmtId="166" fontId="8" fillId="0" borderId="48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17" fillId="35" borderId="47" xfId="0" applyNumberFormat="1" applyFont="1" applyFill="1" applyBorder="1" applyAlignment="1">
      <alignment vertical="center" wrapText="1"/>
    </xf>
    <xf numFmtId="166" fontId="17" fillId="35" borderId="45" xfId="0" applyNumberFormat="1" applyFont="1" applyFill="1" applyBorder="1" applyAlignment="1">
      <alignment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167" fontId="17" fillId="0" borderId="67" xfId="0" applyNumberFormat="1" applyFont="1" applyBorder="1" applyAlignment="1" applyProtection="1">
      <alignment vertical="center" wrapText="1"/>
      <protection locked="0"/>
    </xf>
    <xf numFmtId="166" fontId="8" fillId="0" borderId="47" xfId="0" applyNumberFormat="1" applyFont="1" applyBorder="1" applyAlignment="1">
      <alignment horizontal="left" vertical="center" wrapText="1" indent="1"/>
    </xf>
    <xf numFmtId="166" fontId="17" fillId="0" borderId="67" xfId="0" applyNumberFormat="1" applyFont="1" applyBorder="1" applyAlignment="1" applyProtection="1">
      <alignment horizontal="left" vertical="center" wrapText="1" indent="1"/>
      <protection locked="0"/>
    </xf>
    <xf numFmtId="166" fontId="8" fillId="0" borderId="47" xfId="0" applyNumberFormat="1" applyFont="1" applyBorder="1" applyAlignment="1" applyProtection="1">
      <alignment horizontal="left" vertical="center" wrapText="1" indent="1"/>
      <protection locked="0"/>
    </xf>
    <xf numFmtId="166" fontId="17" fillId="0" borderId="67" xfId="0" applyNumberFormat="1" applyFont="1" applyBorder="1" applyAlignment="1">
      <alignment horizontal="left" vertical="center" wrapText="1" indent="1"/>
    </xf>
    <xf numFmtId="166" fontId="8" fillId="0" borderId="53" xfId="0" applyNumberFormat="1" applyFont="1" applyBorder="1" applyAlignment="1">
      <alignment horizontal="centerContinuous" vertical="center"/>
    </xf>
    <xf numFmtId="166" fontId="8" fillId="0" borderId="68" xfId="0" applyNumberFormat="1" applyFont="1" applyBorder="1" applyAlignment="1">
      <alignment horizontal="centerContinuous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0" fontId="17" fillId="0" borderId="59" xfId="0" applyFont="1" applyBorder="1" applyAlignment="1" applyProtection="1">
      <alignment vertical="center" wrapText="1"/>
      <protection locked="0"/>
    </xf>
    <xf numFmtId="166" fontId="17" fillId="0" borderId="59" xfId="0" applyNumberFormat="1" applyFont="1" applyBorder="1" applyAlignment="1" applyProtection="1">
      <alignment vertical="center" wrapText="1"/>
      <protection locked="0"/>
    </xf>
    <xf numFmtId="166" fontId="17" fillId="0" borderId="12" xfId="0" applyNumberFormat="1" applyFont="1" applyBorder="1" applyAlignment="1" applyProtection="1">
      <alignment vertical="center" wrapText="1"/>
      <protection locked="0"/>
    </xf>
    <xf numFmtId="166" fontId="17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51" xfId="58" applyFont="1" applyBorder="1" applyAlignment="1" applyProtection="1">
      <alignment horizontal="center" vertical="center"/>
      <protection/>
    </xf>
    <xf numFmtId="166" fontId="17" fillId="0" borderId="36" xfId="58" applyNumberFormat="1" applyFont="1" applyBorder="1" applyAlignment="1" applyProtection="1">
      <alignment vertical="center"/>
      <protection locked="0"/>
    </xf>
    <xf numFmtId="166" fontId="17" fillId="0" borderId="40" xfId="58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left" vertical="center"/>
    </xf>
    <xf numFmtId="0" fontId="0" fillId="0" borderId="4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66" fontId="8" fillId="33" borderId="14" xfId="0" applyNumberFormat="1" applyFont="1" applyFill="1" applyBorder="1" applyAlignment="1">
      <alignment horizontal="left" vertical="center" wrapText="1" indent="1"/>
    </xf>
    <xf numFmtId="166" fontId="8" fillId="33" borderId="10" xfId="0" applyNumberFormat="1" applyFont="1" applyFill="1" applyBorder="1" applyAlignment="1">
      <alignment vertical="center" wrapText="1"/>
    </xf>
    <xf numFmtId="166" fontId="8" fillId="33" borderId="16" xfId="0" applyNumberFormat="1" applyFont="1" applyFill="1" applyBorder="1" applyAlignment="1">
      <alignment vertical="center" wrapText="1"/>
    </xf>
    <xf numFmtId="166" fontId="8" fillId="33" borderId="64" xfId="0" applyNumberFormat="1" applyFont="1" applyFill="1" applyBorder="1" applyAlignment="1">
      <alignment horizontal="left" vertical="center" wrapText="1" indent="1"/>
    </xf>
    <xf numFmtId="166" fontId="17" fillId="33" borderId="65" xfId="0" applyNumberFormat="1" applyFont="1" applyFill="1" applyBorder="1" applyAlignment="1" applyProtection="1">
      <alignment horizontal="center" vertical="center" wrapText="1"/>
      <protection/>
    </xf>
    <xf numFmtId="166" fontId="17" fillId="33" borderId="66" xfId="0" applyNumberFormat="1" applyFont="1" applyFill="1" applyBorder="1" applyAlignment="1" applyProtection="1">
      <alignment horizontal="center" vertical="center" wrapText="1"/>
      <protection/>
    </xf>
    <xf numFmtId="166" fontId="17" fillId="33" borderId="37" xfId="0" applyNumberFormat="1" applyFont="1" applyFill="1" applyBorder="1" applyAlignment="1" applyProtection="1">
      <alignment vertical="center" wrapText="1"/>
      <protection/>
    </xf>
    <xf numFmtId="166" fontId="17" fillId="33" borderId="56" xfId="0" applyNumberFormat="1" applyFont="1" applyFill="1" applyBorder="1" applyAlignment="1" applyProtection="1">
      <alignment vertical="center" wrapText="1"/>
      <protection/>
    </xf>
    <xf numFmtId="166" fontId="8" fillId="33" borderId="16" xfId="0" applyNumberFormat="1" applyFont="1" applyFill="1" applyBorder="1" applyAlignment="1" applyProtection="1">
      <alignment vertical="center" wrapText="1"/>
      <protection/>
    </xf>
    <xf numFmtId="166" fontId="8" fillId="33" borderId="14" xfId="0" applyNumberFormat="1" applyFont="1" applyFill="1" applyBorder="1" applyAlignment="1">
      <alignment horizontal="left" vertical="center" wrapText="1"/>
    </xf>
    <xf numFmtId="166" fontId="17" fillId="33" borderId="47" xfId="0" applyNumberFormat="1" applyFont="1" applyFill="1" applyBorder="1" applyAlignment="1" applyProtection="1">
      <alignment vertical="center" wrapText="1"/>
      <protection/>
    </xf>
    <xf numFmtId="166" fontId="17" fillId="33" borderId="14" xfId="0" applyNumberFormat="1" applyFont="1" applyFill="1" applyBorder="1" applyAlignment="1" applyProtection="1">
      <alignment vertical="center" wrapText="1"/>
      <protection/>
    </xf>
    <xf numFmtId="166" fontId="17" fillId="33" borderId="10" xfId="0" applyNumberFormat="1" applyFont="1" applyFill="1" applyBorder="1" applyAlignment="1" applyProtection="1">
      <alignment vertical="center" wrapText="1"/>
      <protection/>
    </xf>
    <xf numFmtId="166" fontId="17" fillId="33" borderId="16" xfId="0" applyNumberFormat="1" applyFont="1" applyFill="1" applyBorder="1" applyAlignment="1" applyProtection="1">
      <alignment vertical="center" wrapText="1"/>
      <protection/>
    </xf>
    <xf numFmtId="166" fontId="17" fillId="33" borderId="47" xfId="0" applyNumberFormat="1" applyFont="1" applyFill="1" applyBorder="1" applyAlignment="1">
      <alignment vertical="center" wrapText="1"/>
    </xf>
    <xf numFmtId="166" fontId="17" fillId="33" borderId="67" xfId="0" applyNumberFormat="1" applyFont="1" applyFill="1" applyBorder="1" applyAlignment="1">
      <alignment vertical="center" wrapText="1"/>
    </xf>
    <xf numFmtId="166" fontId="8" fillId="33" borderId="12" xfId="0" applyNumberFormat="1" applyFont="1" applyFill="1" applyBorder="1" applyAlignment="1">
      <alignment vertical="center" wrapText="1"/>
    </xf>
    <xf numFmtId="166" fontId="8" fillId="33" borderId="65" xfId="0" applyNumberFormat="1" applyFont="1" applyFill="1" applyBorder="1" applyAlignment="1">
      <alignment vertical="center" wrapText="1"/>
    </xf>
    <xf numFmtId="166" fontId="8" fillId="33" borderId="66" xfId="0" applyNumberFormat="1" applyFont="1" applyFill="1" applyBorder="1" applyAlignment="1">
      <alignment vertical="center" wrapText="1"/>
    </xf>
    <xf numFmtId="166" fontId="17" fillId="0" borderId="10" xfId="58" applyNumberFormat="1" applyFont="1" applyFill="1" applyBorder="1" applyAlignment="1" applyProtection="1">
      <alignment vertical="center"/>
      <protection/>
    </xf>
    <xf numFmtId="166" fontId="17" fillId="0" borderId="16" xfId="58" applyNumberFormat="1" applyFont="1" applyFill="1" applyBorder="1" applyAlignment="1" applyProtection="1">
      <alignment vertical="center"/>
      <protection/>
    </xf>
    <xf numFmtId="166" fontId="7" fillId="0" borderId="0" xfId="57" applyNumberFormat="1" applyFont="1" applyBorder="1" applyAlignment="1" applyProtection="1">
      <alignment horizontal="centerContinuous" vertical="center"/>
      <protection/>
    </xf>
    <xf numFmtId="166" fontId="7" fillId="0" borderId="69" xfId="57" applyNumberFormat="1" applyFont="1" applyBorder="1" applyAlignment="1" applyProtection="1">
      <alignment horizontal="centerContinuous" vertical="center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6" fontId="7" fillId="0" borderId="0" xfId="57" applyNumberFormat="1" applyFont="1" applyFill="1" applyBorder="1" applyAlignment="1" applyProtection="1">
      <alignment horizontal="centerContinuous" vertical="center"/>
      <protection/>
    </xf>
    <xf numFmtId="166" fontId="7" fillId="0" borderId="69" xfId="57" applyNumberFormat="1" applyFont="1" applyFill="1" applyBorder="1" applyAlignment="1" applyProtection="1">
      <alignment horizontal="centerContinuous" vertical="center"/>
      <protection/>
    </xf>
    <xf numFmtId="166" fontId="19" fillId="33" borderId="24" xfId="0" applyNumberFormat="1" applyFont="1" applyFill="1" applyBorder="1" applyAlignment="1" applyProtection="1">
      <alignment horizontal="right" vertical="top" wrapText="1"/>
      <protection/>
    </xf>
    <xf numFmtId="166" fontId="14" fillId="33" borderId="44" xfId="0" applyNumberFormat="1" applyFont="1" applyFill="1" applyBorder="1" applyAlignment="1" applyProtection="1">
      <alignment horizontal="right" vertical="center" wrapText="1"/>
      <protection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59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 applyProtection="1" quotePrefix="1">
      <alignment horizontal="left" vertical="center" indent="1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166" fontId="17" fillId="0" borderId="17" xfId="0" applyNumberFormat="1" applyFont="1" applyBorder="1" applyAlignment="1" applyProtection="1">
      <alignment horizontal="left" vertical="center" wrapText="1" indent="1"/>
      <protection/>
    </xf>
    <xf numFmtId="166" fontId="17" fillId="0" borderId="13" xfId="0" applyNumberFormat="1" applyFont="1" applyBorder="1" applyAlignment="1" applyProtection="1">
      <alignment horizontal="left" vertical="center" wrapText="1" indent="1"/>
      <protection/>
    </xf>
    <xf numFmtId="166" fontId="17" fillId="0" borderId="27" xfId="0" applyNumberFormat="1" applyFont="1" applyBorder="1" applyAlignment="1" applyProtection="1">
      <alignment horizontal="left" vertical="center" wrapText="1" indent="1"/>
      <protection/>
    </xf>
    <xf numFmtId="166" fontId="8" fillId="33" borderId="10" xfId="0" applyNumberFormat="1" applyFont="1" applyFill="1" applyBorder="1" applyAlignment="1" applyProtection="1">
      <alignment vertical="center" wrapText="1"/>
      <protection/>
    </xf>
    <xf numFmtId="166" fontId="8" fillId="37" borderId="10" xfId="0" applyNumberFormat="1" applyFont="1" applyFill="1" applyBorder="1" applyAlignment="1" applyProtection="1">
      <alignment vertical="center" wrapText="1"/>
      <protection/>
    </xf>
    <xf numFmtId="166" fontId="8" fillId="33" borderId="14" xfId="0" applyNumberFormat="1" applyFont="1" applyFill="1" applyBorder="1" applyAlignment="1">
      <alignment vertical="center" wrapText="1"/>
    </xf>
    <xf numFmtId="166" fontId="17" fillId="0" borderId="10" xfId="58" applyNumberFormat="1" applyFont="1" applyBorder="1" applyAlignment="1" applyProtection="1">
      <alignment vertical="center"/>
      <protection/>
    </xf>
    <xf numFmtId="0" fontId="14" fillId="33" borderId="47" xfId="0" applyFont="1" applyFill="1" applyBorder="1" applyAlignment="1" applyProtection="1">
      <alignment vertical="center" wrapText="1"/>
      <protection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 indent="1"/>
    </xf>
    <xf numFmtId="0" fontId="4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166" fontId="22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1" fontId="17" fillId="0" borderId="36" xfId="0" applyNumberFormat="1" applyFont="1" applyBorder="1" applyAlignment="1" applyProtection="1">
      <alignment vertical="center" wrapText="1"/>
      <protection locked="0"/>
    </xf>
    <xf numFmtId="1" fontId="17" fillId="0" borderId="55" xfId="0" applyNumberFormat="1" applyFont="1" applyBorder="1" applyAlignment="1" applyProtection="1">
      <alignment vertical="center" wrapText="1"/>
      <protection locked="0"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6" xfId="57" applyFont="1" applyBorder="1" applyAlignment="1" applyProtection="1">
      <alignment horizontal="center" vertical="center" wrapText="1"/>
      <protection/>
    </xf>
    <xf numFmtId="0" fontId="20" fillId="0" borderId="14" xfId="57" applyFont="1" applyBorder="1" applyAlignment="1" applyProtection="1">
      <alignment horizontal="center" vertical="center" wrapText="1"/>
      <protection/>
    </xf>
    <xf numFmtId="0" fontId="20" fillId="0" borderId="10" xfId="57" applyFont="1" applyBorder="1" applyAlignment="1" applyProtection="1">
      <alignment horizontal="center" vertical="center" wrapText="1"/>
      <protection/>
    </xf>
    <xf numFmtId="0" fontId="20" fillId="0" borderId="16" xfId="57" applyFont="1" applyBorder="1" applyAlignment="1" applyProtection="1">
      <alignment horizontal="center" vertical="center" wrapText="1"/>
      <protection/>
    </xf>
    <xf numFmtId="0" fontId="23" fillId="0" borderId="0" xfId="57" applyFont="1">
      <alignment/>
      <protection/>
    </xf>
    <xf numFmtId="0" fontId="4" fillId="0" borderId="14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20" fillId="0" borderId="14" xfId="57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0" fontId="20" fillId="0" borderId="16" xfId="57" applyFont="1" applyFill="1" applyBorder="1" applyAlignment="1" applyProtection="1">
      <alignment horizontal="center" vertical="center" wrapText="1"/>
      <protection/>
    </xf>
    <xf numFmtId="0" fontId="20" fillId="33" borderId="51" xfId="57" applyFont="1" applyFill="1" applyBorder="1" applyAlignment="1" applyProtection="1">
      <alignment horizontal="left" vertical="center" wrapText="1" indent="1"/>
      <protection/>
    </xf>
    <xf numFmtId="0" fontId="20" fillId="33" borderId="10" xfId="57" applyFont="1" applyFill="1" applyBorder="1" applyAlignment="1" applyProtection="1">
      <alignment horizontal="left" vertical="center" wrapText="1" indent="1"/>
      <protection/>
    </xf>
    <xf numFmtId="166" fontId="20" fillId="33" borderId="51" xfId="57" applyNumberFormat="1" applyFont="1" applyFill="1" applyBorder="1" applyAlignment="1" applyProtection="1">
      <alignment vertical="center" wrapText="1"/>
      <protection/>
    </xf>
    <xf numFmtId="166" fontId="20" fillId="33" borderId="52" xfId="57" applyNumberFormat="1" applyFont="1" applyFill="1" applyBorder="1" applyAlignment="1" applyProtection="1">
      <alignment vertical="center" wrapText="1"/>
      <protection/>
    </xf>
    <xf numFmtId="166" fontId="20" fillId="33" borderId="10" xfId="57" applyNumberFormat="1" applyFont="1" applyFill="1" applyBorder="1" applyAlignment="1" applyProtection="1">
      <alignment vertical="center" wrapText="1"/>
      <protection locked="0"/>
    </xf>
    <xf numFmtId="166" fontId="20" fillId="33" borderId="16" xfId="57" applyNumberFormat="1" applyFont="1" applyFill="1" applyBorder="1" applyAlignment="1" applyProtection="1">
      <alignment vertical="center" wrapText="1"/>
      <protection locked="0"/>
    </xf>
    <xf numFmtId="166" fontId="20" fillId="33" borderId="10" xfId="57" applyNumberFormat="1" applyFont="1" applyFill="1" applyBorder="1" applyAlignment="1" applyProtection="1">
      <alignment vertical="center" wrapText="1"/>
      <protection/>
    </xf>
    <xf numFmtId="0" fontId="23" fillId="0" borderId="39" xfId="57" applyFont="1" applyFill="1" applyBorder="1" applyAlignment="1" applyProtection="1">
      <alignment horizontal="left" vertical="center" wrapText="1" indent="1"/>
      <protection/>
    </xf>
    <xf numFmtId="0" fontId="23" fillId="0" borderId="36" xfId="57" applyFont="1" applyFill="1" applyBorder="1" applyAlignment="1" applyProtection="1">
      <alignment horizontal="left" vertical="center" wrapText="1" indent="1"/>
      <protection/>
    </xf>
    <xf numFmtId="166" fontId="23" fillId="0" borderId="36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36" xfId="57" applyNumberFormat="1" applyFont="1" applyFill="1" applyBorder="1" applyAlignment="1" applyProtection="1">
      <alignment vertical="center" wrapText="1"/>
      <protection locked="0"/>
    </xf>
    <xf numFmtId="166" fontId="23" fillId="0" borderId="37" xfId="57" applyNumberFormat="1" applyFont="1" applyFill="1" applyBorder="1" applyAlignment="1" applyProtection="1">
      <alignment vertical="center" wrapText="1"/>
      <protection locked="0"/>
    </xf>
    <xf numFmtId="0" fontId="23" fillId="0" borderId="65" xfId="57" applyFont="1" applyFill="1" applyBorder="1" applyAlignment="1" applyProtection="1">
      <alignment horizontal="left" vertical="center" wrapText="1" indent="1"/>
      <protection/>
    </xf>
    <xf numFmtId="166" fontId="20" fillId="33" borderId="16" xfId="57" applyNumberFormat="1" applyFont="1" applyFill="1" applyBorder="1" applyAlignment="1" applyProtection="1">
      <alignment vertical="center" wrapText="1"/>
      <protection/>
    </xf>
    <xf numFmtId="0" fontId="23" fillId="0" borderId="40" xfId="57" applyFont="1" applyFill="1" applyBorder="1" applyAlignment="1" applyProtection="1">
      <alignment horizontal="left" vertical="center" wrapText="1" indent="1"/>
      <protection/>
    </xf>
    <xf numFmtId="166" fontId="23" fillId="0" borderId="40" xfId="57" applyNumberFormat="1" applyFont="1" applyFill="1" applyBorder="1" applyAlignment="1" applyProtection="1">
      <alignment vertical="center" wrapText="1"/>
      <protection locked="0"/>
    </xf>
    <xf numFmtId="166" fontId="23" fillId="0" borderId="41" xfId="57" applyNumberFormat="1" applyFont="1" applyFill="1" applyBorder="1" applyAlignment="1" applyProtection="1">
      <alignment vertical="center" wrapText="1"/>
      <protection locked="0"/>
    </xf>
    <xf numFmtId="0" fontId="23" fillId="0" borderId="0" xfId="57" applyFont="1" applyFill="1" applyAlignment="1" applyProtection="1">
      <alignment horizontal="left" indent="1"/>
      <protection/>
    </xf>
    <xf numFmtId="166" fontId="23" fillId="0" borderId="55" xfId="57" applyNumberFormat="1" applyFont="1" applyFill="1" applyBorder="1" applyAlignment="1" applyProtection="1">
      <alignment vertical="center" wrapText="1"/>
      <protection locked="0"/>
    </xf>
    <xf numFmtId="166" fontId="23" fillId="0" borderId="56" xfId="57" applyNumberFormat="1" applyFont="1" applyFill="1" applyBorder="1" applyAlignment="1" applyProtection="1">
      <alignment vertical="center" wrapText="1"/>
      <protection locked="0"/>
    </xf>
    <xf numFmtId="0" fontId="23" fillId="38" borderId="36" xfId="57" applyFont="1" applyFill="1" applyBorder="1" applyAlignment="1" applyProtection="1">
      <alignment horizontal="left" vertical="center" wrapText="1" indent="1"/>
      <protection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0" fontId="24" fillId="0" borderId="55" xfId="57" applyFont="1" applyFill="1" applyBorder="1" applyAlignment="1" applyProtection="1">
      <alignment horizontal="left" vertical="center" wrapText="1" indent="1"/>
      <protection/>
    </xf>
    <xf numFmtId="0" fontId="23" fillId="38" borderId="40" xfId="57" applyFont="1" applyFill="1" applyBorder="1" applyAlignment="1" applyProtection="1">
      <alignment horizontal="left" vertical="center" wrapText="1" indent="1"/>
      <protection/>
    </xf>
    <xf numFmtId="0" fontId="23" fillId="0" borderId="28" xfId="57" applyFont="1" applyFill="1" applyBorder="1" applyAlignment="1" applyProtection="1">
      <alignment horizontal="left" vertical="center" wrapText="1" indent="1"/>
      <protection/>
    </xf>
    <xf numFmtId="0" fontId="25" fillId="33" borderId="10" xfId="57" applyFont="1" applyFill="1" applyBorder="1" applyAlignment="1" applyProtection="1">
      <alignment horizontal="left" vertical="center" wrapText="1" indent="1"/>
      <protection/>
    </xf>
    <xf numFmtId="0" fontId="24" fillId="0" borderId="39" xfId="57" applyFont="1" applyFill="1" applyBorder="1" applyAlignment="1" applyProtection="1">
      <alignment horizontal="left" vertical="center" wrapText="1" indent="1"/>
      <protection/>
    </xf>
    <xf numFmtId="0" fontId="24" fillId="0" borderId="36" xfId="57" applyFont="1" applyFill="1" applyBorder="1" applyAlignment="1" applyProtection="1">
      <alignment horizontal="left" vertical="center" wrapText="1" indent="1"/>
      <protection/>
    </xf>
    <xf numFmtId="166" fontId="23" fillId="0" borderId="28" xfId="57" applyNumberFormat="1" applyFont="1" applyFill="1" applyBorder="1" applyAlignment="1" applyProtection="1">
      <alignment horizontal="right" vertical="center" wrapText="1"/>
      <protection locked="0"/>
    </xf>
    <xf numFmtId="0" fontId="20" fillId="33" borderId="51" xfId="57" applyFont="1" applyFill="1" applyBorder="1" applyAlignment="1" applyProtection="1">
      <alignment vertical="center" wrapText="1"/>
      <protection/>
    </xf>
    <xf numFmtId="166" fontId="23" fillId="0" borderId="28" xfId="57" applyNumberFormat="1" applyFont="1" applyFill="1" applyBorder="1" applyAlignment="1" applyProtection="1">
      <alignment vertical="center" wrapText="1"/>
      <protection locked="0"/>
    </xf>
    <xf numFmtId="166" fontId="23" fillId="0" borderId="29" xfId="57" applyNumberFormat="1" applyFont="1" applyFill="1" applyBorder="1" applyAlignment="1" applyProtection="1">
      <alignment vertical="center" wrapText="1"/>
      <protection locked="0"/>
    </xf>
    <xf numFmtId="0" fontId="23" fillId="0" borderId="32" xfId="57" applyFont="1" applyFill="1" applyBorder="1" applyAlignment="1" applyProtection="1">
      <alignment horizontal="left" vertical="center" wrapText="1" indent="1"/>
      <protection/>
    </xf>
    <xf numFmtId="0" fontId="23" fillId="0" borderId="0" xfId="57" applyFont="1" applyAlignment="1" applyProtection="1">
      <alignment horizontal="left" indent="1"/>
      <protection/>
    </xf>
    <xf numFmtId="0" fontId="23" fillId="0" borderId="55" xfId="57" applyFont="1" applyFill="1" applyBorder="1" applyAlignment="1" applyProtection="1">
      <alignment horizontal="left" vertical="center" wrapText="1" indent="1"/>
      <protection/>
    </xf>
    <xf numFmtId="0" fontId="20" fillId="33" borderId="10" xfId="57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6" fontId="8" fillId="0" borderId="30" xfId="0" applyNumberFormat="1" applyFont="1" applyBorder="1" applyAlignment="1">
      <alignment horizontal="centerContinuous" vertical="center"/>
    </xf>
    <xf numFmtId="0" fontId="17" fillId="0" borderId="38" xfId="0" applyFont="1" applyFill="1" applyBorder="1" applyAlignment="1">
      <alignment horizontal="center" vertical="center" wrapText="1"/>
    </xf>
    <xf numFmtId="166" fontId="17" fillId="0" borderId="70" xfId="0" applyNumberFormat="1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left" vertical="center" wrapText="1" indent="1"/>
    </xf>
    <xf numFmtId="0" fontId="17" fillId="0" borderId="59" xfId="0" applyFont="1" applyFill="1" applyBorder="1" applyAlignment="1">
      <alignment horizontal="left" vertical="center" wrapText="1" indent="1"/>
    </xf>
    <xf numFmtId="166" fontId="22" fillId="33" borderId="70" xfId="0" applyNumberFormat="1" applyFont="1" applyFill="1" applyBorder="1" applyAlignment="1" applyProtection="1">
      <alignment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left" vertical="center" wrapText="1" indent="1"/>
    </xf>
    <xf numFmtId="0" fontId="22" fillId="33" borderId="64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left" vertical="center" wrapText="1" indent="1"/>
    </xf>
    <xf numFmtId="166" fontId="22" fillId="33" borderId="66" xfId="0" applyNumberFormat="1" applyFont="1" applyFill="1" applyBorder="1" applyAlignment="1" applyProtection="1">
      <alignment vertical="center" wrapText="1"/>
      <protection/>
    </xf>
    <xf numFmtId="166" fontId="23" fillId="33" borderId="10" xfId="57" applyNumberFormat="1" applyFont="1" applyFill="1" applyBorder="1" applyAlignment="1" applyProtection="1">
      <alignment horizontal="right" vertical="center" wrapText="1"/>
      <protection/>
    </xf>
    <xf numFmtId="3" fontId="14" fillId="37" borderId="44" xfId="0" applyNumberFormat="1" applyFont="1" applyFill="1" applyBorder="1" applyAlignment="1" applyProtection="1">
      <alignment horizontal="right" vertical="center" wrapText="1"/>
      <protection/>
    </xf>
    <xf numFmtId="166" fontId="4" fillId="0" borderId="16" xfId="0" applyNumberFormat="1" applyFont="1" applyBorder="1" applyAlignment="1">
      <alignment horizontal="center" vertical="center" wrapText="1"/>
    </xf>
    <xf numFmtId="166" fontId="8" fillId="33" borderId="14" xfId="0" applyNumberFormat="1" applyFont="1" applyFill="1" applyBorder="1" applyAlignment="1" applyProtection="1">
      <alignment vertical="center" wrapText="1"/>
      <protection/>
    </xf>
    <xf numFmtId="0" fontId="0" fillId="0" borderId="38" xfId="58" applyFont="1" applyBorder="1" applyAlignment="1" applyProtection="1">
      <alignment horizontal="left" vertical="center" indent="1"/>
      <protection/>
    </xf>
    <xf numFmtId="0" fontId="4" fillId="0" borderId="14" xfId="58" applyFont="1" applyBorder="1" applyAlignment="1" applyProtection="1">
      <alignment horizontal="center"/>
      <protection/>
    </xf>
    <xf numFmtId="0" fontId="22" fillId="0" borderId="10" xfId="58" applyFont="1" applyBorder="1" applyAlignment="1" applyProtection="1">
      <alignment horizontal="left" vertical="center" indent="1"/>
      <protection/>
    </xf>
    <xf numFmtId="0" fontId="17" fillId="0" borderId="39" xfId="58" applyFont="1" applyBorder="1" applyAlignment="1" applyProtection="1">
      <alignment horizontal="left" vertical="center" indent="1"/>
      <protection/>
    </xf>
    <xf numFmtId="0" fontId="17" fillId="0" borderId="36" xfId="58" applyFont="1" applyBorder="1" applyAlignment="1" applyProtection="1">
      <alignment horizontal="left" vertical="center" indent="1"/>
      <protection locked="0"/>
    </xf>
    <xf numFmtId="0" fontId="17" fillId="0" borderId="40" xfId="58" applyFont="1" applyBorder="1" applyAlignment="1" applyProtection="1">
      <alignment horizontal="left" vertical="center" indent="1"/>
      <protection locked="0"/>
    </xf>
    <xf numFmtId="0" fontId="17" fillId="0" borderId="55" xfId="58" applyFont="1" applyBorder="1" applyAlignment="1" applyProtection="1">
      <alignment horizontal="left" vertical="center" indent="1"/>
      <protection locked="0"/>
    </xf>
    <xf numFmtId="0" fontId="22" fillId="0" borderId="10" xfId="58" applyFont="1" applyFill="1" applyBorder="1" applyAlignment="1" applyProtection="1">
      <alignment horizontal="left" vertical="center" indent="1"/>
      <protection/>
    </xf>
    <xf numFmtId="166" fontId="17" fillId="0" borderId="39" xfId="58" applyNumberFormat="1" applyFont="1" applyBorder="1" applyAlignment="1" applyProtection="1">
      <alignment vertical="center"/>
      <protection locked="0"/>
    </xf>
    <xf numFmtId="166" fontId="17" fillId="33" borderId="70" xfId="58" applyNumberFormat="1" applyFont="1" applyFill="1" applyBorder="1" applyAlignment="1" applyProtection="1">
      <alignment vertical="center"/>
      <protection/>
    </xf>
    <xf numFmtId="0" fontId="20" fillId="33" borderId="50" xfId="57" applyFont="1" applyFill="1" applyBorder="1" applyAlignment="1" applyProtection="1">
      <alignment horizontal="left" vertical="center" wrapText="1" indent="1"/>
      <protection/>
    </xf>
    <xf numFmtId="0" fontId="20" fillId="33" borderId="14" xfId="57" applyFont="1" applyFill="1" applyBorder="1" applyAlignment="1" applyProtection="1">
      <alignment horizontal="left" vertical="center" wrapText="1" indent="1"/>
      <protection/>
    </xf>
    <xf numFmtId="49" fontId="23" fillId="0" borderId="38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64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54" xfId="57" applyNumberFormat="1" applyFont="1" applyFill="1" applyBorder="1" applyAlignment="1" applyProtection="1">
      <alignment horizontal="left" vertical="center" wrapText="1" indent="1"/>
      <protection/>
    </xf>
    <xf numFmtId="49" fontId="23" fillId="38" borderId="13" xfId="57" applyNumberFormat="1" applyFont="1" applyFill="1" applyBorder="1" applyAlignment="1" applyProtection="1">
      <alignment horizontal="left" vertical="center" wrapText="1" indent="1"/>
      <protection/>
    </xf>
    <xf numFmtId="49" fontId="23" fillId="38" borderId="1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2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8" xfId="57" applyNumberFormat="1" applyFont="1" applyFill="1" applyBorder="1" applyAlignment="1" applyProtection="1">
      <alignment horizontal="left" vertical="center" wrapText="1" indent="1"/>
      <protection/>
    </xf>
    <xf numFmtId="166" fontId="23" fillId="0" borderId="59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12" xfId="57" applyNumberFormat="1" applyFont="1" applyFill="1" applyBorder="1" applyAlignment="1" applyProtection="1">
      <alignment horizontal="right" vertical="center" wrapText="1"/>
      <protection locked="0"/>
    </xf>
    <xf numFmtId="166" fontId="23" fillId="33" borderId="16" xfId="57" applyNumberFormat="1" applyFont="1" applyFill="1" applyBorder="1" applyAlignment="1" applyProtection="1">
      <alignment horizontal="right" vertical="center" wrapText="1"/>
      <protection/>
    </xf>
    <xf numFmtId="166" fontId="20" fillId="33" borderId="51" xfId="57" applyNumberFormat="1" applyFont="1" applyFill="1" applyBorder="1" applyAlignment="1" applyProtection="1">
      <alignment horizontal="right" vertical="center" wrapText="1"/>
      <protection/>
    </xf>
    <xf numFmtId="166" fontId="20" fillId="33" borderId="52" xfId="57" applyNumberFormat="1" applyFont="1" applyFill="1" applyBorder="1" applyAlignment="1" applyProtection="1">
      <alignment horizontal="right" vertical="center" wrapText="1"/>
      <protection/>
    </xf>
    <xf numFmtId="166" fontId="20" fillId="33" borderId="10" xfId="57" applyNumberFormat="1" applyFont="1" applyFill="1" applyBorder="1" applyAlignment="1" applyProtection="1">
      <alignment horizontal="right" vertical="center" wrapText="1"/>
      <protection locked="0"/>
    </xf>
    <xf numFmtId="166" fontId="20" fillId="33" borderId="16" xfId="57" applyNumberFormat="1" applyFont="1" applyFill="1" applyBorder="1" applyAlignment="1" applyProtection="1">
      <alignment horizontal="right" vertical="center" wrapText="1"/>
      <protection locked="0"/>
    </xf>
    <xf numFmtId="166" fontId="20" fillId="33" borderId="10" xfId="57" applyNumberFormat="1" applyFont="1" applyFill="1" applyBorder="1" applyAlignment="1" applyProtection="1">
      <alignment horizontal="right" vertical="center" wrapText="1"/>
      <protection/>
    </xf>
    <xf numFmtId="166" fontId="23" fillId="0" borderId="39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70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37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65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66" xfId="57" applyNumberFormat="1" applyFont="1" applyFill="1" applyBorder="1" applyAlignment="1" applyProtection="1">
      <alignment horizontal="right" vertical="center" wrapText="1"/>
      <protection locked="0"/>
    </xf>
    <xf numFmtId="166" fontId="20" fillId="33" borderId="16" xfId="57" applyNumberFormat="1" applyFont="1" applyFill="1" applyBorder="1" applyAlignment="1" applyProtection="1">
      <alignment horizontal="right" vertical="center" wrapText="1"/>
      <protection/>
    </xf>
    <xf numFmtId="166" fontId="23" fillId="0" borderId="40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41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55" xfId="57" applyNumberFormat="1" applyFont="1" applyFill="1" applyBorder="1" applyAlignment="1" applyProtection="1">
      <alignment horizontal="right" vertical="center" wrapText="1"/>
      <protection locked="0"/>
    </xf>
    <xf numFmtId="166" fontId="23" fillId="0" borderId="56" xfId="57" applyNumberFormat="1" applyFont="1" applyFill="1" applyBorder="1" applyAlignment="1" applyProtection="1">
      <alignment horizontal="right" vertical="center" wrapText="1"/>
      <protection locked="0"/>
    </xf>
    <xf numFmtId="166" fontId="23" fillId="38" borderId="36" xfId="57" applyNumberFormat="1" applyFont="1" applyFill="1" applyBorder="1" applyAlignment="1" applyProtection="1">
      <alignment horizontal="right" vertical="center" wrapText="1"/>
      <protection/>
    </xf>
    <xf numFmtId="166" fontId="23" fillId="38" borderId="37" xfId="57" applyNumberFormat="1" applyFont="1" applyFill="1" applyBorder="1" applyAlignment="1" applyProtection="1">
      <alignment horizontal="right" vertical="center" wrapText="1"/>
      <protection/>
    </xf>
    <xf numFmtId="166" fontId="24" fillId="0" borderId="36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37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55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56" xfId="57" applyNumberFormat="1" applyFont="1" applyFill="1" applyBorder="1" applyAlignment="1" applyProtection="1">
      <alignment horizontal="right" vertical="center" wrapText="1"/>
      <protection locked="0"/>
    </xf>
    <xf numFmtId="166" fontId="23" fillId="38" borderId="40" xfId="57" applyNumberFormat="1" applyFont="1" applyFill="1" applyBorder="1" applyAlignment="1" applyProtection="1">
      <alignment horizontal="right" vertical="center" wrapText="1"/>
      <protection/>
    </xf>
    <xf numFmtId="166" fontId="23" fillId="0" borderId="29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39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70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36" xfId="57" applyNumberFormat="1" applyFont="1" applyFill="1" applyBorder="1" applyAlignment="1" applyProtection="1">
      <alignment horizontal="right" vertical="center" wrapText="1"/>
      <protection locked="0"/>
    </xf>
    <xf numFmtId="166" fontId="24" fillId="0" borderId="37" xfId="57" applyNumberFormat="1" applyFont="1" applyFill="1" applyBorder="1" applyAlignment="1" applyProtection="1">
      <alignment horizontal="right" vertical="center" wrapText="1"/>
      <protection locked="0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6" fontId="18" fillId="33" borderId="70" xfId="0" applyNumberFormat="1" applyFont="1" applyFill="1" applyBorder="1" applyAlignment="1" applyProtection="1">
      <alignment vertical="center" wrapText="1"/>
      <protection locked="0"/>
    </xf>
    <xf numFmtId="0" fontId="8" fillId="0" borderId="1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27" fillId="0" borderId="0" xfId="56" applyFont="1" applyAlignment="1">
      <alignment horizontal="center"/>
      <protection/>
    </xf>
    <xf numFmtId="0" fontId="27" fillId="0" borderId="0" xfId="56" applyFont="1">
      <alignment/>
      <protection/>
    </xf>
    <xf numFmtId="0" fontId="26" fillId="0" borderId="0" xfId="56" applyAlignment="1">
      <alignment horizontal="center"/>
      <protection/>
    </xf>
    <xf numFmtId="0" fontId="28" fillId="0" borderId="0" xfId="56" applyFont="1" applyAlignment="1">
      <alignment horizontal="right"/>
      <protection/>
    </xf>
    <xf numFmtId="0" fontId="26" fillId="0" borderId="0" xfId="56">
      <alignment/>
      <protection/>
    </xf>
    <xf numFmtId="0" fontId="29" fillId="0" borderId="0" xfId="56" applyFont="1" applyAlignment="1">
      <alignment/>
      <protection/>
    </xf>
    <xf numFmtId="0" fontId="30" fillId="0" borderId="0" xfId="56" applyFont="1">
      <alignment/>
      <protection/>
    </xf>
    <xf numFmtId="0" fontId="27" fillId="0" borderId="71" xfId="56" applyFont="1" applyBorder="1" applyAlignment="1">
      <alignment horizontal="center"/>
      <protection/>
    </xf>
    <xf numFmtId="0" fontId="27" fillId="0" borderId="72" xfId="56" applyFont="1" applyBorder="1">
      <alignment/>
      <protection/>
    </xf>
    <xf numFmtId="0" fontId="27" fillId="0" borderId="72" xfId="56" applyFont="1" applyBorder="1" applyAlignment="1">
      <alignment horizontal="center"/>
      <protection/>
    </xf>
    <xf numFmtId="0" fontId="27" fillId="0" borderId="73" xfId="56" applyFont="1" applyBorder="1">
      <alignment/>
      <protection/>
    </xf>
    <xf numFmtId="0" fontId="27" fillId="0" borderId="74" xfId="56" applyFont="1" applyBorder="1" applyAlignment="1">
      <alignment horizontal="center"/>
      <protection/>
    </xf>
    <xf numFmtId="0" fontId="27" fillId="0" borderId="40" xfId="56" applyFont="1" applyBorder="1">
      <alignment/>
      <protection/>
    </xf>
    <xf numFmtId="0" fontId="27" fillId="0" borderId="40" xfId="56" applyFont="1" applyBorder="1" applyAlignment="1">
      <alignment horizontal="center"/>
      <protection/>
    </xf>
    <xf numFmtId="0" fontId="27" fillId="0" borderId="75" xfId="56" applyFont="1" applyBorder="1">
      <alignment/>
      <protection/>
    </xf>
    <xf numFmtId="0" fontId="27" fillId="0" borderId="76" xfId="56" applyFont="1" applyBorder="1" applyAlignment="1">
      <alignment horizontal="center"/>
      <protection/>
    </xf>
    <xf numFmtId="0" fontId="27" fillId="0" borderId="36" xfId="56" applyFont="1" applyBorder="1">
      <alignment/>
      <protection/>
    </xf>
    <xf numFmtId="0" fontId="26" fillId="0" borderId="36" xfId="56" applyBorder="1" applyAlignment="1">
      <alignment horizontal="center"/>
      <protection/>
    </xf>
    <xf numFmtId="0" fontId="27" fillId="0" borderId="77" xfId="56" applyFont="1" applyBorder="1">
      <alignment/>
      <protection/>
    </xf>
    <xf numFmtId="0" fontId="28" fillId="0" borderId="77" xfId="56" applyFont="1" applyBorder="1">
      <alignment/>
      <protection/>
    </xf>
    <xf numFmtId="0" fontId="26" fillId="0" borderId="77" xfId="56" applyBorder="1">
      <alignment/>
      <protection/>
    </xf>
    <xf numFmtId="0" fontId="27" fillId="0" borderId="78" xfId="56" applyFont="1" applyBorder="1" applyAlignment="1">
      <alignment horizontal="center"/>
      <protection/>
    </xf>
    <xf numFmtId="0" fontId="27" fillId="0" borderId="79" xfId="56" applyFont="1" applyBorder="1">
      <alignment/>
      <protection/>
    </xf>
    <xf numFmtId="0" fontId="26" fillId="0" borderId="79" xfId="56" applyBorder="1" applyAlignment="1">
      <alignment horizontal="center"/>
      <protection/>
    </xf>
    <xf numFmtId="0" fontId="26" fillId="0" borderId="80" xfId="56" applyBorder="1">
      <alignment/>
      <protection/>
    </xf>
    <xf numFmtId="0" fontId="17" fillId="0" borderId="13" xfId="0" applyFont="1" applyBorder="1" applyAlignment="1" applyProtection="1">
      <alignment vertical="center" wrapText="1"/>
      <protection locked="0"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2" fillId="0" borderId="0" xfId="58" applyFont="1" applyProtection="1">
      <alignment/>
      <protection locked="0"/>
    </xf>
    <xf numFmtId="49" fontId="20" fillId="33" borderId="14" xfId="57" applyNumberFormat="1" applyFont="1" applyFill="1" applyBorder="1" applyAlignment="1" applyProtection="1">
      <alignment horizontal="left" vertical="center" wrapText="1" indent="1"/>
      <protection/>
    </xf>
    <xf numFmtId="166" fontId="23" fillId="38" borderId="40" xfId="57" applyNumberFormat="1" applyFont="1" applyFill="1" applyBorder="1" applyAlignment="1" applyProtection="1">
      <alignment horizontal="right" vertical="center" wrapText="1"/>
      <protection locked="0"/>
    </xf>
    <xf numFmtId="166" fontId="23" fillId="38" borderId="41" xfId="57" applyNumberFormat="1" applyFont="1" applyFill="1" applyBorder="1" applyAlignment="1" applyProtection="1">
      <alignment horizontal="right" vertical="center" wrapText="1"/>
      <protection locked="0"/>
    </xf>
    <xf numFmtId="0" fontId="26" fillId="0" borderId="36" xfId="56" applyFont="1" applyBorder="1" applyAlignment="1">
      <alignment horizontal="center"/>
      <protection/>
    </xf>
    <xf numFmtId="0" fontId="26" fillId="0" borderId="77" xfId="56" applyFont="1" applyBorder="1">
      <alignment/>
      <protection/>
    </xf>
    <xf numFmtId="49" fontId="22" fillId="33" borderId="10" xfId="0" applyNumberFormat="1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left" vertical="center" wrapText="1" indent="1"/>
    </xf>
    <xf numFmtId="166" fontId="18" fillId="33" borderId="70" xfId="0" applyNumberFormat="1" applyFont="1" applyFill="1" applyBorder="1" applyAlignment="1" applyProtection="1">
      <alignment vertical="center" wrapText="1"/>
      <protection locked="0"/>
    </xf>
    <xf numFmtId="166" fontId="22" fillId="33" borderId="16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166" fontId="8" fillId="33" borderId="48" xfId="0" applyNumberFormat="1" applyFont="1" applyFill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0" fontId="17" fillId="0" borderId="81" xfId="0" applyFont="1" applyBorder="1" applyAlignment="1">
      <alignment horizontal="left" vertical="center" wrapText="1" indent="1"/>
    </xf>
    <xf numFmtId="0" fontId="17" fillId="0" borderId="34" xfId="0" applyFont="1" applyBorder="1" applyAlignment="1">
      <alignment horizontal="left" vertical="center" wrapText="1" indent="1"/>
    </xf>
    <xf numFmtId="0" fontId="17" fillId="0" borderId="34" xfId="0" applyFont="1" applyBorder="1" applyAlignment="1" applyProtection="1">
      <alignment horizontal="left" vertical="center" wrapText="1" indent="1"/>
      <protection locked="0"/>
    </xf>
    <xf numFmtId="0" fontId="17" fillId="0" borderId="82" xfId="0" applyFont="1" applyBorder="1" applyAlignment="1">
      <alignment horizontal="left" vertical="center" wrapText="1" indent="1"/>
    </xf>
    <xf numFmtId="0" fontId="0" fillId="0" borderId="82" xfId="0" applyBorder="1" applyAlignment="1">
      <alignment horizontal="left" vertical="center" wrapText="1" indent="1"/>
    </xf>
    <xf numFmtId="0" fontId="8" fillId="33" borderId="43" xfId="0" applyFont="1" applyFill="1" applyBorder="1" applyAlignment="1">
      <alignment horizontal="left" vertical="center" wrapText="1" indent="1"/>
    </xf>
    <xf numFmtId="0" fontId="20" fillId="0" borderId="4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7" fillId="39" borderId="13" xfId="0" applyFont="1" applyFill="1" applyBorder="1" applyAlignment="1" applyProtection="1">
      <alignment horizontal="left" vertical="center" wrapText="1" indent="1"/>
      <protection locked="0"/>
    </xf>
    <xf numFmtId="166" fontId="23" fillId="0" borderId="39" xfId="58" applyNumberFormat="1" applyFont="1" applyBorder="1" applyAlignment="1" applyProtection="1">
      <alignment vertical="center"/>
      <protection locked="0"/>
    </xf>
    <xf numFmtId="166" fontId="23" fillId="0" borderId="36" xfId="58" applyNumberFormat="1" applyFont="1" applyBorder="1" applyAlignment="1" applyProtection="1">
      <alignment vertical="center"/>
      <protection locked="0"/>
    </xf>
    <xf numFmtId="166" fontId="23" fillId="0" borderId="55" xfId="58" applyNumberFormat="1" applyFont="1" applyBorder="1" applyAlignment="1" applyProtection="1">
      <alignment vertical="center"/>
      <protection locked="0"/>
    </xf>
    <xf numFmtId="3" fontId="8" fillId="33" borderId="43" xfId="0" applyNumberFormat="1" applyFont="1" applyFill="1" applyBorder="1" applyAlignment="1">
      <alignment horizontal="left" vertical="center" wrapText="1" indent="1"/>
    </xf>
    <xf numFmtId="166" fontId="17" fillId="0" borderId="13" xfId="0" applyNumberFormat="1" applyFont="1" applyBorder="1" applyAlignment="1" applyProtection="1">
      <alignment horizontal="center" vertical="center" wrapText="1"/>
      <protection locked="0"/>
    </xf>
    <xf numFmtId="166" fontId="23" fillId="0" borderId="40" xfId="58" applyNumberFormat="1" applyFont="1" applyBorder="1" applyAlignment="1" applyProtection="1">
      <alignment vertical="center"/>
      <protection locked="0"/>
    </xf>
    <xf numFmtId="0" fontId="23" fillId="0" borderId="40" xfId="58" applyFont="1" applyBorder="1" applyAlignment="1" applyProtection="1">
      <alignment horizontal="left" vertical="center" indent="1"/>
      <protection locked="0"/>
    </xf>
    <xf numFmtId="0" fontId="23" fillId="0" borderId="36" xfId="58" applyFont="1" applyBorder="1" applyAlignment="1" applyProtection="1">
      <alignment horizontal="left" vertical="center" indent="1"/>
      <protection locked="0"/>
    </xf>
    <xf numFmtId="0" fontId="20" fillId="33" borderId="10" xfId="58" applyFont="1" applyFill="1" applyBorder="1" applyAlignment="1" applyProtection="1">
      <alignment horizontal="left" vertical="center" indent="1"/>
      <protection/>
    </xf>
    <xf numFmtId="166" fontId="20" fillId="33" borderId="10" xfId="58" applyNumberFormat="1" applyFont="1" applyFill="1" applyBorder="1" applyAlignment="1" applyProtection="1">
      <alignment vertical="center"/>
      <protection/>
    </xf>
    <xf numFmtId="166" fontId="20" fillId="33" borderId="16" xfId="58" applyNumberFormat="1" applyFont="1" applyFill="1" applyBorder="1" applyAlignment="1" applyProtection="1">
      <alignment vertical="center"/>
      <protection/>
    </xf>
    <xf numFmtId="0" fontId="20" fillId="33" borderId="10" xfId="58" applyFont="1" applyFill="1" applyBorder="1" applyAlignment="1" applyProtection="1">
      <alignment horizontal="left" indent="1"/>
      <protection locked="0"/>
    </xf>
    <xf numFmtId="166" fontId="20" fillId="33" borderId="10" xfId="58" applyNumberFormat="1" applyFont="1" applyFill="1" applyBorder="1" applyProtection="1">
      <alignment/>
      <protection/>
    </xf>
    <xf numFmtId="166" fontId="20" fillId="33" borderId="16" xfId="58" applyNumberFormat="1" applyFont="1" applyFill="1" applyBorder="1" applyProtection="1">
      <alignment/>
      <protection/>
    </xf>
    <xf numFmtId="0" fontId="23" fillId="0" borderId="14" xfId="58" applyFont="1" applyBorder="1" applyAlignment="1" applyProtection="1">
      <alignment horizontal="left" vertical="center" indent="1"/>
      <protection/>
    </xf>
    <xf numFmtId="166" fontId="23" fillId="33" borderId="37" xfId="58" applyNumberFormat="1" applyFont="1" applyFill="1" applyBorder="1" applyAlignment="1" applyProtection="1">
      <alignment vertical="center"/>
      <protection/>
    </xf>
    <xf numFmtId="166" fontId="23" fillId="33" borderId="41" xfId="58" applyNumberFormat="1" applyFont="1" applyFill="1" applyBorder="1" applyAlignment="1" applyProtection="1">
      <alignment vertical="center"/>
      <protection/>
    </xf>
    <xf numFmtId="166" fontId="23" fillId="33" borderId="56" xfId="58" applyNumberFormat="1" applyFont="1" applyFill="1" applyBorder="1" applyAlignment="1" applyProtection="1">
      <alignment vertical="center"/>
      <protection/>
    </xf>
    <xf numFmtId="166" fontId="23" fillId="0" borderId="16" xfId="58" applyNumberFormat="1" applyFont="1" applyFill="1" applyBorder="1" applyAlignment="1" applyProtection="1">
      <alignment vertical="center"/>
      <protection/>
    </xf>
    <xf numFmtId="0" fontId="23" fillId="0" borderId="55" xfId="58" applyFont="1" applyBorder="1" applyAlignment="1" applyProtection="1">
      <alignment horizontal="left" vertical="center" indent="1"/>
      <protection locked="0"/>
    </xf>
    <xf numFmtId="0" fontId="20" fillId="33" borderId="14" xfId="58" applyFont="1" applyFill="1" applyBorder="1" applyProtection="1">
      <alignment/>
      <protection locked="0"/>
    </xf>
    <xf numFmtId="0" fontId="20" fillId="33" borderId="10" xfId="58" applyFont="1" applyFill="1" applyBorder="1" applyProtection="1">
      <alignment/>
      <protection locked="0"/>
    </xf>
    <xf numFmtId="166" fontId="20" fillId="33" borderId="10" xfId="58" applyNumberFormat="1" applyFont="1" applyFill="1" applyBorder="1" applyProtection="1">
      <alignment/>
      <protection locked="0"/>
    </xf>
    <xf numFmtId="0" fontId="20" fillId="33" borderId="16" xfId="58" applyFont="1" applyFill="1" applyBorder="1" applyProtection="1">
      <alignment/>
      <protection/>
    </xf>
    <xf numFmtId="0" fontId="6" fillId="0" borderId="69" xfId="0" applyFont="1" applyBorder="1" applyAlignment="1" applyProtection="1">
      <alignment horizontal="right"/>
      <protection/>
    </xf>
    <xf numFmtId="0" fontId="6" fillId="0" borderId="69" xfId="0" applyFont="1" applyFill="1" applyBorder="1" applyAlignment="1" applyProtection="1">
      <alignment horizontal="right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right" wrapText="1"/>
    </xf>
    <xf numFmtId="0" fontId="4" fillId="0" borderId="3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166" fontId="5" fillId="0" borderId="19" xfId="0" applyNumberFormat="1" applyFont="1" applyBorder="1" applyAlignment="1">
      <alignment horizontal="center" vertical="center"/>
    </xf>
    <xf numFmtId="166" fontId="5" fillId="0" borderId="83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166" fontId="7" fillId="0" borderId="53" xfId="0" applyNumberFormat="1" applyFont="1" applyBorder="1" applyAlignment="1">
      <alignment horizontal="center" vertical="center"/>
    </xf>
    <xf numFmtId="166" fontId="7" fillId="0" borderId="68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83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5" fillId="0" borderId="83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166" fontId="8" fillId="0" borderId="83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/>
    </xf>
    <xf numFmtId="166" fontId="8" fillId="0" borderId="83" xfId="0" applyNumberFormat="1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D24" sqref="D24"/>
    </sheetView>
  </sheetViews>
  <sheetFormatPr defaultColWidth="10.625" defaultRowHeight="12.75"/>
  <cols>
    <col min="1" max="1" width="8.75390625" style="407" customWidth="1"/>
    <col min="2" max="2" width="7.375" style="408" customWidth="1"/>
    <col min="3" max="3" width="12.00390625" style="409" customWidth="1"/>
    <col min="4" max="4" width="50.50390625" style="411" bestFit="1" customWidth="1"/>
    <col min="5" max="16384" width="10.625" style="411" customWidth="1"/>
  </cols>
  <sheetData>
    <row r="1" ht="12.75">
      <c r="D1" s="410" t="s">
        <v>241</v>
      </c>
    </row>
    <row r="4" spans="1:5" s="413" customFormat="1" ht="17.25">
      <c r="A4" s="412" t="s">
        <v>322</v>
      </c>
      <c r="B4" s="412"/>
      <c r="C4" s="412"/>
      <c r="D4" s="412"/>
      <c r="E4" s="412"/>
    </row>
    <row r="5" ht="13.5" thickBot="1"/>
    <row r="6" spans="1:8" s="408" customFormat="1" ht="14.25" thickBot="1" thickTop="1">
      <c r="A6" s="414" t="s">
        <v>242</v>
      </c>
      <c r="B6" s="415" t="s">
        <v>243</v>
      </c>
      <c r="C6" s="416" t="s">
        <v>244</v>
      </c>
      <c r="D6" s="417" t="s">
        <v>245</v>
      </c>
      <c r="H6" s="411"/>
    </row>
    <row r="7" spans="1:8" s="408" customFormat="1" ht="13.5" thickTop="1">
      <c r="A7" s="418"/>
      <c r="B7" s="419"/>
      <c r="C7" s="420"/>
      <c r="D7" s="421"/>
      <c r="H7" s="411"/>
    </row>
    <row r="8" spans="1:8" s="408" customFormat="1" ht="12.75">
      <c r="A8" s="418"/>
      <c r="B8" s="419"/>
      <c r="C8" s="420"/>
      <c r="D8" s="421"/>
      <c r="H8" s="411"/>
    </row>
    <row r="9" spans="1:4" ht="12.75">
      <c r="A9" s="422">
        <v>1</v>
      </c>
      <c r="B9" s="423"/>
      <c r="C9" s="424"/>
      <c r="D9" s="425" t="s">
        <v>246</v>
      </c>
    </row>
    <row r="10" spans="1:4" ht="12.75">
      <c r="A10" s="422"/>
      <c r="B10" s="423">
        <v>1</v>
      </c>
      <c r="C10" s="424"/>
      <c r="D10" s="425" t="s">
        <v>81</v>
      </c>
    </row>
    <row r="11" spans="1:4" ht="12.75">
      <c r="A11" s="422"/>
      <c r="B11" s="423">
        <v>2</v>
      </c>
      <c r="C11" s="424"/>
      <c r="D11" s="425" t="s">
        <v>86</v>
      </c>
    </row>
    <row r="12" spans="1:4" ht="12.75">
      <c r="A12" s="422"/>
      <c r="B12" s="423">
        <v>3</v>
      </c>
      <c r="C12" s="424"/>
      <c r="D12" s="425" t="s">
        <v>232</v>
      </c>
    </row>
    <row r="13" spans="1:4" ht="12.75">
      <c r="A13" s="422"/>
      <c r="B13" s="423">
        <v>4</v>
      </c>
      <c r="C13" s="424"/>
      <c r="D13" s="425" t="s">
        <v>255</v>
      </c>
    </row>
    <row r="14" spans="1:4" ht="12.75">
      <c r="A14" s="422"/>
      <c r="B14" s="423"/>
      <c r="C14" s="424"/>
      <c r="D14" s="425"/>
    </row>
    <row r="15" spans="1:4" ht="12.75">
      <c r="A15" s="422"/>
      <c r="B15" s="423"/>
      <c r="C15" s="424"/>
      <c r="D15" s="425"/>
    </row>
    <row r="16" spans="1:4" ht="12.75">
      <c r="A16" s="422"/>
      <c r="B16" s="423"/>
      <c r="C16" s="424"/>
      <c r="D16" s="425"/>
    </row>
    <row r="17" spans="1:4" ht="12.75">
      <c r="A17" s="422"/>
      <c r="B17" s="423"/>
      <c r="C17" s="424"/>
      <c r="D17" s="425"/>
    </row>
    <row r="18" spans="1:4" ht="12.75">
      <c r="A18" s="422"/>
      <c r="B18" s="423"/>
      <c r="C18" s="424"/>
      <c r="D18" s="425"/>
    </row>
    <row r="19" spans="1:4" ht="12.75">
      <c r="A19" s="422"/>
      <c r="B19" s="423"/>
      <c r="C19" s="424"/>
      <c r="D19" s="425"/>
    </row>
    <row r="20" spans="1:4" ht="12.75">
      <c r="A20" s="422"/>
      <c r="B20" s="423"/>
      <c r="C20" s="424"/>
      <c r="D20" s="425"/>
    </row>
    <row r="21" spans="1:4" ht="12.75">
      <c r="A21" s="422"/>
      <c r="B21" s="423"/>
      <c r="C21" s="424"/>
      <c r="D21" s="425"/>
    </row>
    <row r="22" spans="1:4" ht="12.75">
      <c r="A22" s="422"/>
      <c r="B22" s="423"/>
      <c r="C22" s="424"/>
      <c r="D22" s="426" t="s">
        <v>55</v>
      </c>
    </row>
    <row r="23" spans="1:4" ht="12.75">
      <c r="A23" s="422"/>
      <c r="B23" s="423"/>
      <c r="C23" s="440" t="s">
        <v>289</v>
      </c>
      <c r="D23" s="427" t="s">
        <v>247</v>
      </c>
    </row>
    <row r="24" spans="1:4" ht="12.75">
      <c r="A24" s="422"/>
      <c r="B24" s="423"/>
      <c r="C24" s="440" t="s">
        <v>290</v>
      </c>
      <c r="D24" s="427" t="s">
        <v>376</v>
      </c>
    </row>
    <row r="25" spans="1:4" ht="12.75">
      <c r="A25" s="422"/>
      <c r="B25" s="423"/>
      <c r="C25" s="440" t="s">
        <v>291</v>
      </c>
      <c r="D25" s="427" t="s">
        <v>142</v>
      </c>
    </row>
    <row r="26" spans="1:4" ht="12.75">
      <c r="A26" s="422"/>
      <c r="B26" s="423"/>
      <c r="C26" s="440" t="s">
        <v>292</v>
      </c>
      <c r="D26" s="427" t="s">
        <v>248</v>
      </c>
    </row>
    <row r="27" spans="1:4" ht="12.75">
      <c r="A27" s="422"/>
      <c r="B27" s="423"/>
      <c r="C27" s="440" t="s">
        <v>293</v>
      </c>
      <c r="D27" s="441" t="s">
        <v>294</v>
      </c>
    </row>
    <row r="28" spans="1:4" ht="12.75">
      <c r="A28" s="422"/>
      <c r="B28" s="423"/>
      <c r="C28" s="440" t="s">
        <v>295</v>
      </c>
      <c r="D28" s="427" t="s">
        <v>134</v>
      </c>
    </row>
    <row r="29" spans="1:4" ht="12.75">
      <c r="A29" s="422"/>
      <c r="B29" s="423"/>
      <c r="C29" s="440" t="s">
        <v>296</v>
      </c>
      <c r="D29" s="427" t="s">
        <v>69</v>
      </c>
    </row>
    <row r="30" spans="1:4" ht="12.75">
      <c r="A30" s="422"/>
      <c r="B30" s="423"/>
      <c r="C30" s="440" t="s">
        <v>298</v>
      </c>
      <c r="D30" s="441" t="s">
        <v>85</v>
      </c>
    </row>
    <row r="31" spans="1:4" ht="12.75">
      <c r="A31" s="422"/>
      <c r="B31" s="423"/>
      <c r="C31" s="424"/>
      <c r="D31" s="426" t="s">
        <v>70</v>
      </c>
    </row>
    <row r="32" spans="1:4" ht="12.75">
      <c r="A32" s="422"/>
      <c r="B32" s="423"/>
      <c r="C32" s="440" t="s">
        <v>289</v>
      </c>
      <c r="D32" s="427" t="s">
        <v>71</v>
      </c>
    </row>
    <row r="33" spans="1:4" ht="12.75">
      <c r="A33" s="422"/>
      <c r="B33" s="423"/>
      <c r="C33" s="440" t="s">
        <v>290</v>
      </c>
      <c r="D33" s="427" t="s">
        <v>75</v>
      </c>
    </row>
    <row r="34" spans="1:4" ht="12.75">
      <c r="A34" s="422"/>
      <c r="B34" s="423"/>
      <c r="C34" s="440" t="s">
        <v>291</v>
      </c>
      <c r="D34" s="427" t="s">
        <v>38</v>
      </c>
    </row>
    <row r="35" spans="1:4" ht="12.75">
      <c r="A35" s="422"/>
      <c r="B35" s="423"/>
      <c r="C35" s="440" t="s">
        <v>292</v>
      </c>
      <c r="D35" s="427" t="s">
        <v>154</v>
      </c>
    </row>
    <row r="36" spans="1:4" ht="12.75">
      <c r="A36" s="422"/>
      <c r="B36" s="423"/>
      <c r="C36" s="440" t="s">
        <v>293</v>
      </c>
      <c r="D36" s="427" t="s">
        <v>78</v>
      </c>
    </row>
    <row r="37" spans="1:4" ht="12.75">
      <c r="A37" s="422"/>
      <c r="B37" s="423"/>
      <c r="C37" s="440" t="s">
        <v>295</v>
      </c>
      <c r="D37" s="441" t="s">
        <v>297</v>
      </c>
    </row>
    <row r="38" spans="1:4" ht="12.75">
      <c r="A38" s="422"/>
      <c r="B38" s="423"/>
      <c r="C38" s="440" t="s">
        <v>296</v>
      </c>
      <c r="D38" s="427" t="s">
        <v>137</v>
      </c>
    </row>
    <row r="39" spans="1:4" ht="12.75">
      <c r="A39" s="422"/>
      <c r="B39" s="423"/>
      <c r="C39" s="440" t="s">
        <v>298</v>
      </c>
      <c r="D39" s="427" t="s">
        <v>167</v>
      </c>
    </row>
    <row r="40" spans="1:4" ht="13.5" thickBot="1">
      <c r="A40" s="428"/>
      <c r="B40" s="429"/>
      <c r="C40" s="430"/>
      <c r="D40" s="431"/>
    </row>
    <row r="41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2">
      <selection activeCell="A32" sqref="A32"/>
    </sheetView>
  </sheetViews>
  <sheetFormatPr defaultColWidth="9.375" defaultRowHeight="12.75"/>
  <cols>
    <col min="1" max="1" width="43.75390625" style="18" bestFit="1" customWidth="1"/>
    <col min="2" max="2" width="13.125" style="18" customWidth="1"/>
    <col min="3" max="3" width="13.50390625" style="1" customWidth="1"/>
    <col min="4" max="4" width="16.375" style="1" customWidth="1"/>
    <col min="5" max="5" width="19.00390625" style="1" customWidth="1"/>
    <col min="6" max="16384" width="9.375" style="1" customWidth="1"/>
  </cols>
  <sheetData>
    <row r="1" spans="1:4" s="6" customFormat="1" ht="24" customHeight="1" thickBot="1">
      <c r="A1" s="17"/>
      <c r="B1" s="17"/>
      <c r="C1" s="496" t="s">
        <v>407</v>
      </c>
      <c r="D1" s="496"/>
    </row>
    <row r="2" spans="1:4" s="19" customFormat="1" ht="22.5" customHeight="1" thickBot="1">
      <c r="A2" s="33" t="s">
        <v>305</v>
      </c>
      <c r="B2" s="458" t="s">
        <v>303</v>
      </c>
      <c r="C2" s="459" t="s">
        <v>304</v>
      </c>
      <c r="D2" s="460" t="s">
        <v>336</v>
      </c>
    </row>
    <row r="3" spans="1:4" ht="18" customHeight="1">
      <c r="A3" s="183" t="s">
        <v>341</v>
      </c>
      <c r="B3" s="452">
        <v>820000</v>
      </c>
      <c r="C3" s="162">
        <v>50000</v>
      </c>
      <c r="D3" s="450"/>
    </row>
    <row r="4" spans="1:4" ht="18" customHeight="1">
      <c r="A4" s="184" t="s">
        <v>342</v>
      </c>
      <c r="B4" s="453"/>
      <c r="C4" s="165"/>
      <c r="D4" s="451"/>
    </row>
    <row r="5" spans="1:4" ht="18" customHeight="1">
      <c r="A5" s="184" t="s">
        <v>343</v>
      </c>
      <c r="B5" s="453"/>
      <c r="C5" s="165">
        <v>34431192</v>
      </c>
      <c r="D5" s="451"/>
    </row>
    <row r="6" spans="1:4" ht="18" customHeight="1">
      <c r="A6" s="184" t="s">
        <v>344</v>
      </c>
      <c r="B6" s="453">
        <v>15350000</v>
      </c>
      <c r="C6" s="165">
        <v>11813838</v>
      </c>
      <c r="D6" s="451"/>
    </row>
    <row r="7" spans="1:4" ht="18" customHeight="1">
      <c r="A7" s="184" t="s">
        <v>366</v>
      </c>
      <c r="B7" s="453">
        <v>17874500</v>
      </c>
      <c r="C7" s="165">
        <v>14623653</v>
      </c>
      <c r="D7" s="451">
        <v>2105112</v>
      </c>
    </row>
    <row r="8" spans="1:4" ht="18" customHeight="1">
      <c r="A8" s="184" t="s">
        <v>345</v>
      </c>
      <c r="B8" s="453"/>
      <c r="C8" s="165">
        <v>100000</v>
      </c>
      <c r="D8" s="451"/>
    </row>
    <row r="9" spans="1:4" ht="18" customHeight="1">
      <c r="A9" s="184" t="s">
        <v>346</v>
      </c>
      <c r="B9" s="453">
        <v>1200000</v>
      </c>
      <c r="C9" s="165">
        <v>570000</v>
      </c>
      <c r="D9" s="451"/>
    </row>
    <row r="10" spans="1:4" ht="18" customHeight="1">
      <c r="A10" s="184" t="s">
        <v>347</v>
      </c>
      <c r="B10" s="453"/>
      <c r="C10" s="165">
        <v>610000</v>
      </c>
      <c r="D10" s="451"/>
    </row>
    <row r="11" spans="1:4" ht="18" customHeight="1">
      <c r="A11" s="184" t="s">
        <v>348</v>
      </c>
      <c r="B11" s="453">
        <v>1000000</v>
      </c>
      <c r="C11" s="165"/>
      <c r="D11" s="451"/>
    </row>
    <row r="12" spans="1:4" ht="18" customHeight="1">
      <c r="A12" s="184" t="s">
        <v>349</v>
      </c>
      <c r="B12" s="453"/>
      <c r="C12" s="165">
        <v>16000</v>
      </c>
      <c r="D12" s="451"/>
    </row>
    <row r="13" spans="1:4" ht="18" customHeight="1">
      <c r="A13" s="184" t="s">
        <v>350</v>
      </c>
      <c r="B13" s="453">
        <v>3000000</v>
      </c>
      <c r="C13" s="165">
        <v>4197140</v>
      </c>
      <c r="D13" s="451"/>
    </row>
    <row r="14" spans="1:4" ht="18" customHeight="1">
      <c r="A14" s="184" t="s">
        <v>351</v>
      </c>
      <c r="B14" s="453"/>
      <c r="C14" s="165">
        <v>1560000</v>
      </c>
      <c r="D14" s="451"/>
    </row>
    <row r="15" spans="1:4" ht="18" customHeight="1">
      <c r="A15" s="184" t="s">
        <v>352</v>
      </c>
      <c r="B15" s="453">
        <v>70000</v>
      </c>
      <c r="C15" s="165">
        <v>810000</v>
      </c>
      <c r="D15" s="451"/>
    </row>
    <row r="16" spans="1:4" ht="18" customHeight="1">
      <c r="A16" s="184" t="s">
        <v>353</v>
      </c>
      <c r="B16" s="453">
        <v>14055630</v>
      </c>
      <c r="C16" s="165">
        <v>6134325</v>
      </c>
      <c r="D16" s="451"/>
    </row>
    <row r="17" spans="1:4" ht="18" customHeight="1">
      <c r="A17" s="184" t="s">
        <v>354</v>
      </c>
      <c r="B17" s="453"/>
      <c r="C17" s="165">
        <v>900000</v>
      </c>
      <c r="D17" s="451"/>
    </row>
    <row r="18" spans="1:4" ht="18" customHeight="1">
      <c r="A18" s="185" t="s">
        <v>355</v>
      </c>
      <c r="B18" s="454"/>
      <c r="C18" s="165">
        <v>120000</v>
      </c>
      <c r="D18" s="451"/>
    </row>
    <row r="19" spans="1:4" ht="18" customHeight="1">
      <c r="A19" s="185" t="s">
        <v>356</v>
      </c>
      <c r="B19" s="454"/>
      <c r="C19" s="165">
        <v>25000</v>
      </c>
      <c r="D19" s="451"/>
    </row>
    <row r="20" spans="1:4" ht="18" customHeight="1">
      <c r="A20" s="185" t="s">
        <v>357</v>
      </c>
      <c r="B20" s="454"/>
      <c r="C20" s="165">
        <v>165000</v>
      </c>
      <c r="D20" s="451"/>
    </row>
    <row r="21" spans="1:4" ht="18" customHeight="1">
      <c r="A21" s="185" t="s">
        <v>497</v>
      </c>
      <c r="B21" s="454">
        <v>13028568</v>
      </c>
      <c r="C21" s="165">
        <v>8633775</v>
      </c>
      <c r="D21" s="451">
        <v>13028568</v>
      </c>
    </row>
    <row r="22" spans="1:4" ht="18" customHeight="1">
      <c r="A22" s="462" t="s">
        <v>358</v>
      </c>
      <c r="B22" s="454"/>
      <c r="C22" s="165">
        <v>230000</v>
      </c>
      <c r="D22" s="451">
        <v>230000</v>
      </c>
    </row>
    <row r="23" spans="1:4" ht="18" customHeight="1">
      <c r="A23" s="185" t="s">
        <v>359</v>
      </c>
      <c r="B23" s="454"/>
      <c r="C23" s="165">
        <v>100000</v>
      </c>
      <c r="D23" s="451">
        <v>100000</v>
      </c>
    </row>
    <row r="24" spans="1:4" ht="18" customHeight="1">
      <c r="A24" s="184" t="s">
        <v>365</v>
      </c>
      <c r="B24" s="453"/>
      <c r="C24" s="165">
        <v>90000</v>
      </c>
      <c r="D24" s="451">
        <v>90000</v>
      </c>
    </row>
    <row r="25" spans="1:4" ht="18" customHeight="1">
      <c r="A25" s="184" t="s">
        <v>364</v>
      </c>
      <c r="B25" s="453"/>
      <c r="C25" s="165">
        <v>2931865</v>
      </c>
      <c r="D25" s="451"/>
    </row>
    <row r="26" spans="1:4" ht="18" customHeight="1">
      <c r="A26" s="184" t="s">
        <v>363</v>
      </c>
      <c r="B26" s="453"/>
      <c r="C26" s="165">
        <v>250000</v>
      </c>
      <c r="D26" s="451">
        <v>250000</v>
      </c>
    </row>
    <row r="27" spans="1:4" ht="18" customHeight="1">
      <c r="A27" s="184" t="s">
        <v>362</v>
      </c>
      <c r="B27" s="453"/>
      <c r="C27" s="165">
        <v>50000</v>
      </c>
      <c r="D27" s="451">
        <v>50000</v>
      </c>
    </row>
    <row r="28" spans="1:4" ht="18" customHeight="1">
      <c r="A28" s="184" t="s">
        <v>361</v>
      </c>
      <c r="B28" s="453">
        <v>950000</v>
      </c>
      <c r="C28" s="165">
        <v>1578676</v>
      </c>
      <c r="D28" s="451"/>
    </row>
    <row r="29" spans="1:4" ht="18" customHeight="1">
      <c r="A29" s="184" t="s">
        <v>496</v>
      </c>
      <c r="B29" s="453">
        <v>50000</v>
      </c>
      <c r="C29" s="165">
        <v>3847949</v>
      </c>
      <c r="D29" s="451"/>
    </row>
    <row r="30" spans="1:4" ht="18" customHeight="1">
      <c r="A30" s="184" t="s">
        <v>360</v>
      </c>
      <c r="B30" s="453"/>
      <c r="C30" s="165">
        <v>1772181</v>
      </c>
      <c r="D30" s="451">
        <v>260000</v>
      </c>
    </row>
    <row r="31" spans="1:4" ht="18" customHeight="1">
      <c r="A31" s="184" t="s">
        <v>372</v>
      </c>
      <c r="B31" s="453"/>
      <c r="C31" s="165">
        <v>254000</v>
      </c>
      <c r="D31" s="451"/>
    </row>
    <row r="32" spans="1:4" ht="18" customHeight="1">
      <c r="A32" s="184" t="s">
        <v>367</v>
      </c>
      <c r="B32" s="453"/>
      <c r="C32" s="165">
        <v>1137000</v>
      </c>
      <c r="D32" s="451"/>
    </row>
    <row r="33" spans="1:4" ht="18" customHeight="1">
      <c r="A33" s="184" t="s">
        <v>369</v>
      </c>
      <c r="B33" s="453"/>
      <c r="C33" s="165">
        <v>50000</v>
      </c>
      <c r="D33" s="451"/>
    </row>
    <row r="34" spans="1:4" ht="18" customHeight="1">
      <c r="A34" s="184" t="s">
        <v>370</v>
      </c>
      <c r="B34" s="453">
        <v>22465653</v>
      </c>
      <c r="C34" s="165"/>
      <c r="D34" s="451"/>
    </row>
    <row r="35" spans="1:4" ht="18" customHeight="1">
      <c r="A35" s="184" t="s">
        <v>371</v>
      </c>
      <c r="B35" s="453">
        <v>35850000</v>
      </c>
      <c r="C35" s="165"/>
      <c r="D35" s="451"/>
    </row>
    <row r="36" spans="1:4" ht="18" customHeight="1">
      <c r="A36" s="186" t="s">
        <v>368</v>
      </c>
      <c r="B36" s="455">
        <v>7519188</v>
      </c>
      <c r="C36" s="165">
        <v>10863902</v>
      </c>
      <c r="D36" s="451"/>
    </row>
    <row r="37" spans="1:4" ht="18" customHeight="1">
      <c r="A37" s="186" t="s">
        <v>404</v>
      </c>
      <c r="B37" s="455"/>
      <c r="C37" s="170"/>
      <c r="D37" s="451"/>
    </row>
    <row r="38" spans="1:4" ht="18" customHeight="1">
      <c r="A38" s="186" t="s">
        <v>405</v>
      </c>
      <c r="B38" s="455"/>
      <c r="C38" s="170"/>
      <c r="D38" s="451" t="s">
        <v>406</v>
      </c>
    </row>
    <row r="39" spans="1:4" ht="18" customHeight="1">
      <c r="A39" s="186" t="s">
        <v>488</v>
      </c>
      <c r="B39" s="455"/>
      <c r="C39" s="170"/>
      <c r="D39" s="451"/>
    </row>
    <row r="40" spans="1:4" ht="18" customHeight="1" thickBot="1">
      <c r="A40" s="327" t="s">
        <v>77</v>
      </c>
      <c r="B40" s="456"/>
      <c r="C40" s="170">
        <v>25318043</v>
      </c>
      <c r="D40" s="451"/>
    </row>
    <row r="41" spans="1:4" ht="18" customHeight="1" thickBot="1">
      <c r="A41" s="270" t="s">
        <v>92</v>
      </c>
      <c r="B41" s="466">
        <v>133233539</v>
      </c>
      <c r="C41" s="449">
        <f>SUM(C3:C40)</f>
        <v>133233539</v>
      </c>
      <c r="D41" s="227">
        <f>SUM(D3:D40)</f>
        <v>16113680</v>
      </c>
    </row>
    <row r="42" ht="19.5" customHeight="1"/>
    <row r="43" ht="21.75" customHeight="1" thickBot="1"/>
    <row r="44" spans="1:4" ht="21" customHeight="1">
      <c r="A44" s="497" t="s">
        <v>306</v>
      </c>
      <c r="B44" s="498"/>
      <c r="C44" s="498"/>
      <c r="D44" s="499"/>
    </row>
    <row r="45" spans="1:4" ht="19.5" customHeight="1">
      <c r="A45" s="186" t="s">
        <v>487</v>
      </c>
      <c r="B45" s="455"/>
      <c r="C45" s="170"/>
      <c r="D45" s="451"/>
    </row>
    <row r="46" spans="1:4" ht="21" customHeight="1">
      <c r="A46" s="186" t="s">
        <v>77</v>
      </c>
      <c r="B46" s="455"/>
      <c r="C46" s="170">
        <v>25318043</v>
      </c>
      <c r="D46" s="451"/>
    </row>
    <row r="47" spans="1:4" ht="20.25" customHeight="1">
      <c r="A47" s="186"/>
      <c r="B47" s="455"/>
      <c r="C47" s="170"/>
      <c r="D47" s="451"/>
    </row>
    <row r="48" spans="1:4" ht="21" customHeight="1">
      <c r="A48" s="186"/>
      <c r="B48" s="455"/>
      <c r="C48" s="170"/>
      <c r="D48" s="451"/>
    </row>
    <row r="49" spans="1:4" ht="19.5" customHeight="1">
      <c r="A49" s="186"/>
      <c r="B49" s="455"/>
      <c r="C49" s="170"/>
      <c r="D49" s="451"/>
    </row>
    <row r="50" spans="1:4" ht="22.5" customHeight="1" thickBot="1">
      <c r="A50" s="327"/>
      <c r="B50" s="456"/>
      <c r="C50" s="170"/>
      <c r="D50" s="451"/>
    </row>
    <row r="51" spans="1:4" ht="18.75" customHeight="1" thickBot="1">
      <c r="A51" s="270" t="s">
        <v>92</v>
      </c>
      <c r="B51" s="457"/>
      <c r="C51" s="449">
        <f>SUM(C44:C50)</f>
        <v>25318043</v>
      </c>
      <c r="D51" s="227">
        <f>SUM(D44:D50)</f>
        <v>0</v>
      </c>
    </row>
  </sheetData>
  <sheetProtection/>
  <mergeCells count="2">
    <mergeCell ref="C1:D1"/>
    <mergeCell ref="A44:D44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scale="55" r:id="rId1"/>
  <headerFooter alignWithMargins="0">
    <oddHeader>&amp;L&amp;12Fácánkert Község Önkormányzatának 
bevételei és kiadásai kormányzati funkciónként&amp;R&amp;"Times New Roman CE,Félkövér dőlt"8.számú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Normal="87" workbookViewId="0" topLeftCell="A1">
      <selection activeCell="H3" sqref="H3"/>
    </sheetView>
  </sheetViews>
  <sheetFormatPr defaultColWidth="9.375" defaultRowHeight="12.75"/>
  <cols>
    <col min="1" max="1" width="6.75390625" style="11" customWidth="1"/>
    <col min="2" max="2" width="37.625" style="6" customWidth="1"/>
    <col min="3" max="8" width="12.75390625" style="6" customWidth="1"/>
    <col min="9" max="9" width="13.75390625" style="6" customWidth="1"/>
    <col min="10" max="16384" width="9.375" style="6" customWidth="1"/>
  </cols>
  <sheetData>
    <row r="1" ht="14.25" thickBot="1">
      <c r="I1" s="114" t="s">
        <v>407</v>
      </c>
    </row>
    <row r="2" spans="1:9" s="8" customFormat="1" ht="26.25" customHeight="1">
      <c r="A2" s="505" t="s">
        <v>104</v>
      </c>
      <c r="B2" s="500" t="s">
        <v>144</v>
      </c>
      <c r="C2" s="507" t="s">
        <v>145</v>
      </c>
      <c r="D2" s="507" t="s">
        <v>409</v>
      </c>
      <c r="E2" s="502" t="s">
        <v>103</v>
      </c>
      <c r="F2" s="503"/>
      <c r="G2" s="503"/>
      <c r="H2" s="504"/>
      <c r="I2" s="500" t="s">
        <v>39</v>
      </c>
    </row>
    <row r="3" spans="1:9" s="9" customFormat="1" ht="32.25" customHeight="1" thickBot="1">
      <c r="A3" s="506"/>
      <c r="B3" s="501"/>
      <c r="C3" s="501"/>
      <c r="D3" s="508"/>
      <c r="E3" s="32" t="s">
        <v>339</v>
      </c>
      <c r="F3" s="12" t="s">
        <v>340</v>
      </c>
      <c r="G3" s="12" t="s">
        <v>375</v>
      </c>
      <c r="H3" s="13" t="s">
        <v>410</v>
      </c>
      <c r="I3" s="501"/>
    </row>
    <row r="4" spans="1:9" s="10" customFormat="1" ht="18" customHeight="1" thickBot="1">
      <c r="A4" s="99">
        <v>1</v>
      </c>
      <c r="B4" s="100">
        <v>2</v>
      </c>
      <c r="C4" s="101">
        <v>3</v>
      </c>
      <c r="D4" s="100">
        <v>4</v>
      </c>
      <c r="E4" s="99">
        <v>5</v>
      </c>
      <c r="F4" s="101">
        <v>6</v>
      </c>
      <c r="G4" s="101">
        <v>7</v>
      </c>
      <c r="H4" s="102">
        <v>8</v>
      </c>
      <c r="I4" s="103" t="s">
        <v>146</v>
      </c>
    </row>
    <row r="5" spans="1:9" ht="33.75" customHeight="1" thickBot="1">
      <c r="A5" s="31" t="s">
        <v>3</v>
      </c>
      <c r="B5" s="200" t="s">
        <v>105</v>
      </c>
      <c r="C5" s="187"/>
      <c r="D5" s="235">
        <f>SUM(D6:D7)</f>
        <v>0</v>
      </c>
      <c r="E5" s="236">
        <f>SUM(E6:E7)</f>
        <v>0</v>
      </c>
      <c r="F5" s="237">
        <f>SUM(F6:F7)</f>
        <v>0</v>
      </c>
      <c r="G5" s="237">
        <f>SUM(G6:G7)</f>
        <v>0</v>
      </c>
      <c r="H5" s="238">
        <f>SUM(H6:H7)</f>
        <v>0</v>
      </c>
      <c r="I5" s="239">
        <f>SUM(D5:H5)</f>
        <v>0</v>
      </c>
    </row>
    <row r="6" spans="1:9" ht="21" customHeight="1">
      <c r="A6" s="14" t="s">
        <v>4</v>
      </c>
      <c r="B6" s="201" t="s">
        <v>250</v>
      </c>
      <c r="C6" s="189"/>
      <c r="D6" s="188"/>
      <c r="E6" s="167"/>
      <c r="F6" s="164"/>
      <c r="G6" s="164"/>
      <c r="H6" s="166"/>
      <c r="I6" s="240">
        <f aca="true" t="shared" si="0" ref="I6:I17">SUM(D6:H6)</f>
        <v>0</v>
      </c>
    </row>
    <row r="7" spans="1:9" ht="21" customHeight="1" thickBot="1">
      <c r="A7" s="14" t="s">
        <v>5</v>
      </c>
      <c r="B7" s="201" t="s">
        <v>251</v>
      </c>
      <c r="C7" s="189"/>
      <c r="D7" s="188"/>
      <c r="E7" s="167"/>
      <c r="F7" s="164"/>
      <c r="G7" s="164"/>
      <c r="H7" s="166"/>
      <c r="I7" s="240">
        <f t="shared" si="0"/>
        <v>0</v>
      </c>
    </row>
    <row r="8" spans="1:9" ht="36" customHeight="1" thickBot="1">
      <c r="A8" s="31" t="s">
        <v>6</v>
      </c>
      <c r="B8" s="202" t="s">
        <v>107</v>
      </c>
      <c r="C8" s="187"/>
      <c r="D8" s="235">
        <f aca="true" t="shared" si="1" ref="D8:I8">SUM(D9:D12)</f>
        <v>0</v>
      </c>
      <c r="E8" s="235">
        <f t="shared" si="1"/>
        <v>0</v>
      </c>
      <c r="F8" s="235">
        <f t="shared" si="1"/>
        <v>0</v>
      </c>
      <c r="G8" s="235">
        <f t="shared" si="1"/>
        <v>0</v>
      </c>
      <c r="H8" s="235">
        <f t="shared" si="1"/>
        <v>0</v>
      </c>
      <c r="I8" s="235">
        <f t="shared" si="1"/>
        <v>0</v>
      </c>
    </row>
    <row r="9" spans="1:9" ht="21" customHeight="1">
      <c r="A9" s="14" t="s">
        <v>7</v>
      </c>
      <c r="B9" s="201" t="s">
        <v>312</v>
      </c>
      <c r="C9" s="189">
        <v>2006</v>
      </c>
      <c r="D9" s="188"/>
      <c r="E9" s="167"/>
      <c r="F9" s="164"/>
      <c r="G9" s="164"/>
      <c r="H9" s="166"/>
      <c r="I9" s="240">
        <f>SUM(D9:H9)</f>
        <v>0</v>
      </c>
    </row>
    <row r="10" spans="1:9" ht="21" customHeight="1">
      <c r="A10" s="14" t="s">
        <v>8</v>
      </c>
      <c r="B10" s="203" t="s">
        <v>313</v>
      </c>
      <c r="C10" s="189">
        <v>2005</v>
      </c>
      <c r="D10" s="188"/>
      <c r="E10" s="167"/>
      <c r="F10" s="164"/>
      <c r="G10" s="164"/>
      <c r="H10" s="166"/>
      <c r="I10" s="240">
        <f>SUM(D10:H10)</f>
        <v>0</v>
      </c>
    </row>
    <row r="11" spans="1:9" ht="21" customHeight="1">
      <c r="A11" s="14" t="s">
        <v>9</v>
      </c>
      <c r="B11" s="201"/>
      <c r="C11" s="189"/>
      <c r="D11" s="188"/>
      <c r="E11" s="167"/>
      <c r="F11" s="164"/>
      <c r="G11" s="164"/>
      <c r="H11" s="166"/>
      <c r="I11" s="240">
        <f>SUM(D11:H11)</f>
        <v>0</v>
      </c>
    </row>
    <row r="12" spans="1:9" ht="18" customHeight="1" thickBot="1">
      <c r="A12" s="14" t="s">
        <v>10</v>
      </c>
      <c r="B12" s="201"/>
      <c r="C12" s="189"/>
      <c r="D12" s="188"/>
      <c r="E12" s="167"/>
      <c r="F12" s="164"/>
      <c r="G12" s="164"/>
      <c r="H12" s="166"/>
      <c r="I12" s="240">
        <f>SUM(D12:H12)</f>
        <v>0</v>
      </c>
    </row>
    <row r="13" spans="1:9" ht="21" customHeight="1" thickBot="1">
      <c r="A13" s="31" t="s">
        <v>11</v>
      </c>
      <c r="B13" s="202" t="s">
        <v>108</v>
      </c>
      <c r="C13" s="187"/>
      <c r="D13" s="235">
        <f>SUM(D14:D14)</f>
        <v>0</v>
      </c>
      <c r="E13" s="236">
        <f>SUM(E14:E14)</f>
        <v>0</v>
      </c>
      <c r="F13" s="237">
        <f>SUM(F14:F14)</f>
        <v>0</v>
      </c>
      <c r="G13" s="237">
        <f>SUM(G14:G14)</f>
        <v>0</v>
      </c>
      <c r="H13" s="238">
        <f>SUM(H14:H14)</f>
        <v>0</v>
      </c>
      <c r="I13" s="239">
        <f t="shared" si="0"/>
        <v>0</v>
      </c>
    </row>
    <row r="14" spans="1:9" ht="21" customHeight="1" thickBot="1">
      <c r="A14" s="14" t="s">
        <v>12</v>
      </c>
      <c r="B14" s="201" t="s">
        <v>106</v>
      </c>
      <c r="C14" s="189"/>
      <c r="D14" s="188"/>
      <c r="E14" s="167"/>
      <c r="F14" s="164"/>
      <c r="G14" s="164"/>
      <c r="H14" s="166"/>
      <c r="I14" s="240">
        <f t="shared" si="0"/>
        <v>0</v>
      </c>
    </row>
    <row r="15" spans="1:9" ht="21" customHeight="1" thickBot="1">
      <c r="A15" s="31" t="s">
        <v>13</v>
      </c>
      <c r="B15" s="202" t="s">
        <v>109</v>
      </c>
      <c r="C15" s="187"/>
      <c r="D15" s="235">
        <f>SUM(D16:D16)</f>
        <v>0</v>
      </c>
      <c r="E15" s="236">
        <f>SUM(E16:E16)</f>
        <v>0</v>
      </c>
      <c r="F15" s="237">
        <f>SUM(F16:F16)</f>
        <v>0</v>
      </c>
      <c r="G15" s="237">
        <f>SUM(G16:G16)</f>
        <v>0</v>
      </c>
      <c r="H15" s="238">
        <f>SUM(H16:H16)</f>
        <v>0</v>
      </c>
      <c r="I15" s="239">
        <f t="shared" si="0"/>
        <v>0</v>
      </c>
    </row>
    <row r="16" spans="1:9" ht="21" customHeight="1" thickBot="1">
      <c r="A16" s="14" t="s">
        <v>14</v>
      </c>
      <c r="B16" s="201"/>
      <c r="C16" s="189"/>
      <c r="D16" s="188"/>
      <c r="E16" s="167"/>
      <c r="F16" s="164"/>
      <c r="G16" s="164"/>
      <c r="H16" s="166"/>
      <c r="I16" s="240">
        <f t="shared" si="0"/>
        <v>0</v>
      </c>
    </row>
    <row r="17" spans="1:9" ht="21" customHeight="1" thickBot="1">
      <c r="A17" s="31" t="s">
        <v>15</v>
      </c>
      <c r="B17" s="200" t="s">
        <v>110</v>
      </c>
      <c r="C17" s="190"/>
      <c r="D17" s="235">
        <f>D5+D8+D13+D15</f>
        <v>0</v>
      </c>
      <c r="E17" s="236">
        <f>E5+E8+E13+E15</f>
        <v>0</v>
      </c>
      <c r="F17" s="237">
        <f>F5+F8+F13+F15</f>
        <v>0</v>
      </c>
      <c r="G17" s="237">
        <f>G5+G8+G13+G15</f>
        <v>0</v>
      </c>
      <c r="H17" s="238">
        <f>H5+H8+H13+H15</f>
        <v>0</v>
      </c>
      <c r="I17" s="239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90" workbookViewId="0" topLeftCell="A10">
      <selection activeCell="H3" sqref="H3"/>
    </sheetView>
  </sheetViews>
  <sheetFormatPr defaultColWidth="9.375" defaultRowHeight="12.75"/>
  <cols>
    <col min="1" max="1" width="6.75390625" style="11" customWidth="1"/>
    <col min="2" max="2" width="43.50390625" style="6" customWidth="1"/>
    <col min="3" max="4" width="12.75390625" style="6" customWidth="1"/>
    <col min="5" max="5" width="14.625" style="6" customWidth="1"/>
    <col min="6" max="6" width="13.50390625" style="6" customWidth="1"/>
    <col min="7" max="7" width="13.75390625" style="6" customWidth="1"/>
    <col min="8" max="8" width="15.375" style="6" customWidth="1"/>
    <col min="9" max="16384" width="9.375" style="6" customWidth="1"/>
  </cols>
  <sheetData>
    <row r="1" ht="14.25" thickBot="1">
      <c r="H1" s="114" t="s">
        <v>407</v>
      </c>
    </row>
    <row r="2" spans="1:8" s="8" customFormat="1" ht="26.25" customHeight="1">
      <c r="A2" s="509" t="s">
        <v>104</v>
      </c>
      <c r="B2" s="511" t="s">
        <v>112</v>
      </c>
      <c r="C2" s="509" t="s">
        <v>148</v>
      </c>
      <c r="D2" s="509" t="s">
        <v>147</v>
      </c>
      <c r="E2" s="328" t="s">
        <v>111</v>
      </c>
      <c r="F2" s="204"/>
      <c r="G2" s="204"/>
      <c r="H2" s="205"/>
    </row>
    <row r="3" spans="1:8" s="9" customFormat="1" ht="32.25" customHeight="1" thickBot="1">
      <c r="A3" s="510"/>
      <c r="B3" s="512"/>
      <c r="C3" s="512"/>
      <c r="D3" s="510"/>
      <c r="E3" s="206" t="s">
        <v>339</v>
      </c>
      <c r="F3" s="207" t="s">
        <v>340</v>
      </c>
      <c r="G3" s="207" t="s">
        <v>375</v>
      </c>
      <c r="H3" s="208" t="s">
        <v>410</v>
      </c>
    </row>
    <row r="4" spans="1:8" s="10" customFormat="1" ht="18" customHeight="1" thickBot="1">
      <c r="A4" s="191">
        <v>1</v>
      </c>
      <c r="B4" s="192">
        <v>2</v>
      </c>
      <c r="C4" s="192">
        <v>3</v>
      </c>
      <c r="D4" s="193">
        <v>4</v>
      </c>
      <c r="E4" s="191">
        <v>5</v>
      </c>
      <c r="F4" s="193">
        <v>6</v>
      </c>
      <c r="G4" s="193">
        <v>7</v>
      </c>
      <c r="H4" s="194">
        <v>8</v>
      </c>
    </row>
    <row r="5" spans="1:8" ht="18" customHeight="1" thickBot="1">
      <c r="A5" s="195" t="s">
        <v>3</v>
      </c>
      <c r="B5" s="200" t="s">
        <v>113</v>
      </c>
      <c r="C5" s="196"/>
      <c r="D5" s="197"/>
      <c r="E5" s="350">
        <f>SUM(E6:E9)</f>
        <v>0</v>
      </c>
      <c r="F5" s="226">
        <f>SUM(F6:F9)</f>
        <v>0</v>
      </c>
      <c r="G5" s="226">
        <f>SUM(G6:G9)</f>
        <v>0</v>
      </c>
      <c r="H5" s="227">
        <f>SUM(H6:H9)</f>
        <v>0</v>
      </c>
    </row>
    <row r="6" spans="1:8" ht="18" customHeight="1">
      <c r="A6" s="198" t="s">
        <v>4</v>
      </c>
      <c r="B6" s="201"/>
      <c r="C6" s="199"/>
      <c r="D6" s="189"/>
      <c r="E6" s="167"/>
      <c r="F6" s="164"/>
      <c r="G6" s="164"/>
      <c r="H6" s="166"/>
    </row>
    <row r="7" spans="1:8" ht="18" customHeight="1">
      <c r="A7" s="198" t="s">
        <v>5</v>
      </c>
      <c r="B7" s="201" t="s">
        <v>106</v>
      </c>
      <c r="C7" s="199"/>
      <c r="D7" s="189"/>
      <c r="E7" s="167"/>
      <c r="F7" s="164"/>
      <c r="G7" s="164"/>
      <c r="H7" s="166"/>
    </row>
    <row r="8" spans="1:8" ht="18" customHeight="1">
      <c r="A8" s="198" t="s">
        <v>6</v>
      </c>
      <c r="B8" s="201" t="s">
        <v>106</v>
      </c>
      <c r="C8" s="199"/>
      <c r="D8" s="189"/>
      <c r="E8" s="167"/>
      <c r="F8" s="164"/>
      <c r="G8" s="164"/>
      <c r="H8" s="166"/>
    </row>
    <row r="9" spans="1:8" ht="18" customHeight="1" thickBot="1">
      <c r="A9" s="198" t="s">
        <v>7</v>
      </c>
      <c r="B9" s="201" t="s">
        <v>106</v>
      </c>
      <c r="C9" s="199"/>
      <c r="D9" s="189"/>
      <c r="E9" s="167"/>
      <c r="F9" s="164"/>
      <c r="G9" s="164"/>
      <c r="H9" s="166"/>
    </row>
    <row r="10" spans="1:8" ht="18" customHeight="1" thickBot="1">
      <c r="A10" s="195" t="s">
        <v>8</v>
      </c>
      <c r="B10" s="200" t="s">
        <v>114</v>
      </c>
      <c r="C10" s="196"/>
      <c r="D10" s="197"/>
      <c r="E10" s="350">
        <f>SUM(E11:E14)</f>
        <v>0</v>
      </c>
      <c r="F10" s="263">
        <f>SUM(F11:F14)</f>
        <v>0</v>
      </c>
      <c r="G10" s="263">
        <f>SUM(G11:G14)</f>
        <v>0</v>
      </c>
      <c r="H10" s="233">
        <f>SUM(H11:H14)</f>
        <v>0</v>
      </c>
    </row>
    <row r="11" spans="1:8" ht="18" customHeight="1">
      <c r="A11" s="198" t="s">
        <v>9</v>
      </c>
      <c r="B11" s="201"/>
      <c r="C11" s="199"/>
      <c r="D11" s="189"/>
      <c r="E11" s="167"/>
      <c r="F11" s="164"/>
      <c r="G11" s="164"/>
      <c r="H11" s="166"/>
    </row>
    <row r="12" spans="1:8" ht="18" customHeight="1">
      <c r="A12" s="198" t="s">
        <v>10</v>
      </c>
      <c r="B12" s="201"/>
      <c r="C12" s="199"/>
      <c r="D12" s="189"/>
      <c r="E12" s="167"/>
      <c r="F12" s="164"/>
      <c r="G12" s="164"/>
      <c r="H12" s="166"/>
    </row>
    <row r="13" spans="1:8" ht="18" customHeight="1">
      <c r="A13" s="198" t="s">
        <v>11</v>
      </c>
      <c r="B13" s="201" t="s">
        <v>106</v>
      </c>
      <c r="C13" s="199"/>
      <c r="D13" s="189"/>
      <c r="E13" s="167"/>
      <c r="F13" s="164"/>
      <c r="G13" s="164"/>
      <c r="H13" s="166"/>
    </row>
    <row r="14" spans="1:8" ht="18" customHeight="1" thickBot="1">
      <c r="A14" s="198" t="s">
        <v>12</v>
      </c>
      <c r="B14" s="201" t="s">
        <v>106</v>
      </c>
      <c r="C14" s="199"/>
      <c r="D14" s="189"/>
      <c r="E14" s="167"/>
      <c r="F14" s="164"/>
      <c r="G14" s="164"/>
      <c r="H14" s="166"/>
    </row>
    <row r="15" spans="1:8" ht="18" customHeight="1" thickBot="1">
      <c r="A15" s="195" t="s">
        <v>13</v>
      </c>
      <c r="B15" s="200" t="s">
        <v>115</v>
      </c>
      <c r="C15" s="196"/>
      <c r="D15" s="197"/>
      <c r="E15" s="265">
        <f>E5+E10</f>
        <v>0</v>
      </c>
      <c r="F15" s="226">
        <f>F5+F10</f>
        <v>0</v>
      </c>
      <c r="G15" s="226">
        <f>G5+G10</f>
        <v>0</v>
      </c>
      <c r="H15" s="227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10.számú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33"/>
  <sheetViews>
    <sheetView view="pageLayout" workbookViewId="0" topLeftCell="A10">
      <selection activeCell="B11" sqref="B11"/>
    </sheetView>
  </sheetViews>
  <sheetFormatPr defaultColWidth="9.375" defaultRowHeight="12.75"/>
  <cols>
    <col min="1" max="1" width="47.75390625" style="18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6" customFormat="1" ht="24" customHeight="1" thickBot="1">
      <c r="A1" s="17"/>
      <c r="B1" s="117" t="s">
        <v>407</v>
      </c>
    </row>
    <row r="2" spans="1:2" s="19" customFormat="1" ht="22.5" customHeight="1" thickBot="1">
      <c r="A2" s="33" t="s">
        <v>101</v>
      </c>
      <c r="B2" s="34" t="s">
        <v>102</v>
      </c>
    </row>
    <row r="3" spans="1:2" ht="18" customHeight="1">
      <c r="A3" s="405" t="s">
        <v>234</v>
      </c>
      <c r="B3" s="163"/>
    </row>
    <row r="4" spans="1:2" ht="18" customHeight="1">
      <c r="A4" s="184"/>
      <c r="B4" s="166"/>
    </row>
    <row r="5" spans="1:2" ht="18" customHeight="1">
      <c r="A5" s="184" t="s">
        <v>482</v>
      </c>
      <c r="B5" s="166">
        <v>85000</v>
      </c>
    </row>
    <row r="6" spans="1:2" ht="18" customHeight="1">
      <c r="A6" s="184" t="s">
        <v>483</v>
      </c>
      <c r="B6" s="166">
        <v>2811865</v>
      </c>
    </row>
    <row r="7" spans="1:2" ht="18" customHeight="1">
      <c r="A7" s="184" t="s">
        <v>484</v>
      </c>
      <c r="B7" s="166">
        <v>1336000</v>
      </c>
    </row>
    <row r="8" spans="1:2" ht="18" customHeight="1">
      <c r="A8" s="184" t="s">
        <v>319</v>
      </c>
      <c r="B8" s="461"/>
    </row>
    <row r="9" spans="1:2" ht="18" customHeight="1">
      <c r="A9" s="184" t="s">
        <v>485</v>
      </c>
      <c r="B9" s="166">
        <v>1137000</v>
      </c>
    </row>
    <row r="10" spans="1:2" ht="18" customHeight="1">
      <c r="A10" s="184" t="s">
        <v>320</v>
      </c>
      <c r="B10" s="166">
        <v>100000</v>
      </c>
    </row>
    <row r="11" spans="1:2" ht="18" customHeight="1">
      <c r="A11" s="184"/>
      <c r="B11" s="166"/>
    </row>
    <row r="12" spans="1:2" ht="18" customHeight="1">
      <c r="A12" s="184"/>
      <c r="B12" s="166"/>
    </row>
    <row r="13" spans="1:2" ht="18" customHeight="1">
      <c r="A13" s="184"/>
      <c r="B13" s="166"/>
    </row>
    <row r="14" spans="1:2" ht="18" customHeight="1">
      <c r="A14" s="184"/>
      <c r="B14" s="166"/>
    </row>
    <row r="15" spans="1:2" ht="18" customHeight="1">
      <c r="A15" s="184"/>
      <c r="B15" s="166"/>
    </row>
    <row r="16" spans="1:2" ht="18" customHeight="1">
      <c r="A16" s="406" t="s">
        <v>235</v>
      </c>
      <c r="B16" s="166"/>
    </row>
    <row r="17" spans="1:2" ht="18" customHeight="1">
      <c r="A17" s="185" t="s">
        <v>233</v>
      </c>
      <c r="B17" s="166">
        <v>230000</v>
      </c>
    </row>
    <row r="18" spans="1:2" ht="18" customHeight="1">
      <c r="A18" s="432" t="s">
        <v>252</v>
      </c>
      <c r="B18" s="166"/>
    </row>
    <row r="19" spans="1:2" ht="18" customHeight="1">
      <c r="A19" s="185" t="s">
        <v>318</v>
      </c>
      <c r="B19" s="166">
        <v>250000</v>
      </c>
    </row>
    <row r="20" spans="1:2" ht="18" customHeight="1">
      <c r="A20" s="185" t="s">
        <v>325</v>
      </c>
      <c r="B20" s="166"/>
    </row>
    <row r="21" spans="1:2" ht="18" customHeight="1">
      <c r="A21" s="185" t="s">
        <v>337</v>
      </c>
      <c r="B21" s="166"/>
    </row>
    <row r="22" spans="1:2" ht="18" customHeight="1">
      <c r="A22" s="185" t="s">
        <v>402</v>
      </c>
      <c r="B22" s="166"/>
    </row>
    <row r="23" spans="1:2" ht="18" customHeight="1">
      <c r="A23" s="185" t="s">
        <v>403</v>
      </c>
      <c r="B23" s="166">
        <v>4000000</v>
      </c>
    </row>
    <row r="24" spans="1:2" ht="18" customHeight="1">
      <c r="A24" s="185"/>
      <c r="B24" s="166"/>
    </row>
    <row r="25" spans="1:2" ht="18" customHeight="1">
      <c r="A25" s="185"/>
      <c r="B25" s="166"/>
    </row>
    <row r="26" spans="1:2" ht="18" customHeight="1">
      <c r="A26" s="185"/>
      <c r="B26" s="166"/>
    </row>
    <row r="27" spans="1:2" ht="18" customHeight="1">
      <c r="A27" s="185"/>
      <c r="B27" s="166"/>
    </row>
    <row r="28" spans="1:2" ht="18" customHeight="1">
      <c r="A28" s="185"/>
      <c r="B28" s="166"/>
    </row>
    <row r="29" spans="1:2" ht="18" customHeight="1">
      <c r="A29" s="184"/>
      <c r="B29" s="166"/>
    </row>
    <row r="30" spans="1:2" ht="18" customHeight="1">
      <c r="A30" s="184"/>
      <c r="B30" s="166"/>
    </row>
    <row r="31" spans="1:2" ht="18" customHeight="1">
      <c r="A31" s="186"/>
      <c r="B31" s="166"/>
    </row>
    <row r="32" spans="1:2" ht="18" customHeight="1" thickBot="1">
      <c r="A32" s="327"/>
      <c r="B32" s="171"/>
    </row>
    <row r="33" spans="1:2" ht="18" customHeight="1" thickBot="1">
      <c r="A33" s="270" t="s">
        <v>92</v>
      </c>
      <c r="B33" s="227">
        <f>SUM(B3:B32)</f>
        <v>9949865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Fácánkert Község Önkormányzata által
 átadott pénzeszközök, támogatásértékű kiadások&amp;R&amp;"Times New Roman CE,Félkövér dőlt"11. számú melléklet&amp;"Times New Roman CE,Dőlt"&amp;12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">
      <selection activeCell="D11" sqref="D11"/>
    </sheetView>
  </sheetViews>
  <sheetFormatPr defaultColWidth="9.37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7" customFormat="1" ht="15" thickBot="1">
      <c r="A1" s="26"/>
      <c r="D1" s="28" t="s">
        <v>407</v>
      </c>
    </row>
    <row r="2" spans="1:4" s="3" customFormat="1" ht="48" customHeight="1" thickBot="1">
      <c r="A2" s="33" t="s">
        <v>1</v>
      </c>
      <c r="B2" s="5" t="s">
        <v>2</v>
      </c>
      <c r="C2" s="5" t="s">
        <v>116</v>
      </c>
      <c r="D2" s="34" t="s">
        <v>326</v>
      </c>
    </row>
    <row r="3" spans="1:4" s="3" customFormat="1" ht="18" customHeight="1" thickBot="1">
      <c r="A3" s="209">
        <v>1</v>
      </c>
      <c r="B3" s="210">
        <v>2</v>
      </c>
      <c r="C3" s="210">
        <v>3</v>
      </c>
      <c r="D3" s="211">
        <v>4</v>
      </c>
    </row>
    <row r="4" spans="1:4" ht="18" customHeight="1">
      <c r="A4" s="35" t="s">
        <v>3</v>
      </c>
      <c r="B4" s="212" t="s">
        <v>236</v>
      </c>
      <c r="C4" s="161">
        <v>18634727</v>
      </c>
      <c r="D4" s="163">
        <v>7946088</v>
      </c>
    </row>
    <row r="5" spans="1:4" ht="18" customHeight="1">
      <c r="A5" s="36" t="s">
        <v>4</v>
      </c>
      <c r="B5" s="213" t="s">
        <v>237</v>
      </c>
      <c r="C5" s="164"/>
      <c r="D5" s="166"/>
    </row>
    <row r="6" spans="1:4" ht="18" customHeight="1">
      <c r="A6" s="36" t="s">
        <v>5</v>
      </c>
      <c r="B6" s="213" t="s">
        <v>315</v>
      </c>
      <c r="C6" s="164">
        <v>120000</v>
      </c>
      <c r="D6" s="166"/>
    </row>
    <row r="7" spans="1:4" ht="18" customHeight="1">
      <c r="A7" s="36" t="s">
        <v>6</v>
      </c>
      <c r="B7" s="213" t="s">
        <v>316</v>
      </c>
      <c r="C7" s="164"/>
      <c r="D7" s="166"/>
    </row>
    <row r="8" spans="1:4" ht="18" customHeight="1">
      <c r="A8" s="36" t="s">
        <v>7</v>
      </c>
      <c r="B8" s="213" t="s">
        <v>317</v>
      </c>
      <c r="C8" s="164"/>
      <c r="D8" s="166">
        <v>40000</v>
      </c>
    </row>
    <row r="9" spans="1:4" ht="18" customHeight="1">
      <c r="A9" s="36" t="s">
        <v>9</v>
      </c>
      <c r="B9" s="213"/>
      <c r="C9" s="164"/>
      <c r="D9" s="166"/>
    </row>
    <row r="10" spans="1:4" ht="18" customHeight="1">
      <c r="A10" s="36" t="s">
        <v>10</v>
      </c>
      <c r="B10" s="213"/>
      <c r="C10" s="164"/>
      <c r="D10" s="166"/>
    </row>
    <row r="11" spans="1:4" ht="18" customHeight="1">
      <c r="A11" s="36" t="s">
        <v>12</v>
      </c>
      <c r="B11" s="213"/>
      <c r="C11" s="164"/>
      <c r="D11" s="166"/>
    </row>
    <row r="12" spans="1:4" ht="18" customHeight="1">
      <c r="A12" s="36" t="s">
        <v>13</v>
      </c>
      <c r="B12" s="213"/>
      <c r="C12" s="164"/>
      <c r="D12" s="166"/>
    </row>
    <row r="13" spans="1:4" ht="18" customHeight="1">
      <c r="A13" s="36" t="s">
        <v>14</v>
      </c>
      <c r="B13" s="213"/>
      <c r="C13" s="164"/>
      <c r="D13" s="166"/>
    </row>
    <row r="14" spans="1:4" ht="18" customHeight="1">
      <c r="A14" s="36" t="s">
        <v>15</v>
      </c>
      <c r="B14" s="213"/>
      <c r="C14" s="164"/>
      <c r="D14" s="166"/>
    </row>
    <row r="15" spans="1:4" ht="18" customHeight="1">
      <c r="A15" s="36" t="s">
        <v>16</v>
      </c>
      <c r="B15" s="213"/>
      <c r="C15" s="164"/>
      <c r="D15" s="166"/>
    </row>
    <row r="16" spans="1:4" ht="18" customHeight="1">
      <c r="A16" s="36" t="s">
        <v>17</v>
      </c>
      <c r="B16" s="213"/>
      <c r="C16" s="164"/>
      <c r="D16" s="166"/>
    </row>
    <row r="17" spans="1:4" ht="18" customHeight="1">
      <c r="A17" s="36" t="s">
        <v>18</v>
      </c>
      <c r="B17" s="213"/>
      <c r="C17" s="164"/>
      <c r="D17" s="166"/>
    </row>
    <row r="18" spans="1:4" ht="18" customHeight="1">
      <c r="A18" s="36" t="s">
        <v>19</v>
      </c>
      <c r="B18" s="213"/>
      <c r="C18" s="164"/>
      <c r="D18" s="166"/>
    </row>
    <row r="19" spans="1:4" ht="18" customHeight="1">
      <c r="A19" s="36" t="s">
        <v>20</v>
      </c>
      <c r="B19" s="213"/>
      <c r="C19" s="164"/>
      <c r="D19" s="166"/>
    </row>
    <row r="20" spans="1:4" ht="18" customHeight="1">
      <c r="A20" s="36" t="s">
        <v>21</v>
      </c>
      <c r="B20" s="213"/>
      <c r="C20" s="164"/>
      <c r="D20" s="166"/>
    </row>
    <row r="21" spans="1:4" ht="18" customHeight="1">
      <c r="A21" s="36" t="s">
        <v>22</v>
      </c>
      <c r="B21" s="213"/>
      <c r="C21" s="164"/>
      <c r="D21" s="166"/>
    </row>
    <row r="22" spans="1:4" ht="18" customHeight="1">
      <c r="A22" s="36" t="s">
        <v>23</v>
      </c>
      <c r="B22" s="213"/>
      <c r="C22" s="164"/>
      <c r="D22" s="166"/>
    </row>
    <row r="23" spans="1:4" ht="18" customHeight="1">
      <c r="A23" s="36" t="s">
        <v>24</v>
      </c>
      <c r="B23" s="213"/>
      <c r="C23" s="164"/>
      <c r="D23" s="166"/>
    </row>
    <row r="24" spans="1:4" ht="18" customHeight="1">
      <c r="A24" s="36" t="s">
        <v>25</v>
      </c>
      <c r="B24" s="213"/>
      <c r="C24" s="164"/>
      <c r="D24" s="166"/>
    </row>
    <row r="25" spans="1:4" ht="18" customHeight="1">
      <c r="A25" s="36" t="s">
        <v>26</v>
      </c>
      <c r="B25" s="213"/>
      <c r="C25" s="164"/>
      <c r="D25" s="166"/>
    </row>
    <row r="26" spans="1:4" ht="18" customHeight="1">
      <c r="A26" s="36" t="s">
        <v>27</v>
      </c>
      <c r="B26" s="213"/>
      <c r="C26" s="164"/>
      <c r="D26" s="166"/>
    </row>
    <row r="27" spans="1:4" ht="18" customHeight="1">
      <c r="A27" s="36" t="s">
        <v>28</v>
      </c>
      <c r="B27" s="213"/>
      <c r="C27" s="164"/>
      <c r="D27" s="166"/>
    </row>
    <row r="28" spans="1:4" ht="18" customHeight="1">
      <c r="A28" s="36" t="s">
        <v>29</v>
      </c>
      <c r="B28" s="213"/>
      <c r="C28" s="164"/>
      <c r="D28" s="166"/>
    </row>
    <row r="29" spans="1:4" ht="18" customHeight="1" thickBot="1">
      <c r="A29" s="37" t="s">
        <v>30</v>
      </c>
      <c r="B29" s="214"/>
      <c r="C29" s="215"/>
      <c r="D29" s="216"/>
    </row>
    <row r="30" spans="1:4" ht="18" customHeight="1" thickBot="1">
      <c r="A30" s="271" t="s">
        <v>31</v>
      </c>
      <c r="B30" s="272" t="s">
        <v>44</v>
      </c>
      <c r="C30" s="242">
        <f>SUM(C4:C29)</f>
        <v>18754727</v>
      </c>
      <c r="D30" s="243">
        <f>SUM(D4:D29)</f>
        <v>7986088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dőlt"12. sz. melléklet&amp;"Times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7">
      <selection activeCell="B21" sqref="B21"/>
    </sheetView>
  </sheetViews>
  <sheetFormatPr defaultColWidth="7.375" defaultRowHeight="12.75"/>
  <cols>
    <col min="1" max="1" width="6.375" style="39" customWidth="1"/>
    <col min="2" max="2" width="29.00390625" style="40" customWidth="1"/>
    <col min="3" max="3" width="9.125" style="40" customWidth="1"/>
    <col min="4" max="4" width="11.625" style="40" customWidth="1"/>
    <col min="5" max="5" width="10.50390625" style="40" customWidth="1"/>
    <col min="6" max="6" width="11.375" style="40" customWidth="1"/>
    <col min="7" max="8" width="10.625" style="40" customWidth="1"/>
    <col min="9" max="9" width="11.00390625" style="40" customWidth="1"/>
    <col min="10" max="10" width="11.50390625" style="40" customWidth="1"/>
    <col min="11" max="11" width="10.375" style="40" customWidth="1"/>
    <col min="12" max="12" width="10.50390625" style="40" customWidth="1"/>
    <col min="13" max="13" width="10.625" style="40" customWidth="1"/>
    <col min="14" max="14" width="11.00390625" style="40" customWidth="1"/>
    <col min="15" max="15" width="12.625" style="39" customWidth="1"/>
    <col min="16" max="16" width="7.375" style="436" customWidth="1"/>
    <col min="17" max="16384" width="7.375" style="40" customWidth="1"/>
  </cols>
  <sheetData>
    <row r="1" spans="1:16" s="39" customFormat="1" ht="25.5" customHeight="1" thickBot="1">
      <c r="A1" s="104" t="s">
        <v>1</v>
      </c>
      <c r="B1" s="218" t="s">
        <v>89</v>
      </c>
      <c r="C1" s="105" t="s">
        <v>117</v>
      </c>
      <c r="D1" s="105" t="s">
        <v>118</v>
      </c>
      <c r="E1" s="105" t="s">
        <v>119</v>
      </c>
      <c r="F1" s="105" t="s">
        <v>120</v>
      </c>
      <c r="G1" s="105" t="s">
        <v>121</v>
      </c>
      <c r="H1" s="105" t="s">
        <v>122</v>
      </c>
      <c r="I1" s="105" t="s">
        <v>123</v>
      </c>
      <c r="J1" s="105" t="s">
        <v>124</v>
      </c>
      <c r="K1" s="105" t="s">
        <v>125</v>
      </c>
      <c r="L1" s="105" t="s">
        <v>126</v>
      </c>
      <c r="M1" s="105" t="s">
        <v>127</v>
      </c>
      <c r="N1" s="105" t="s">
        <v>128</v>
      </c>
      <c r="O1" s="106" t="s">
        <v>44</v>
      </c>
      <c r="P1" s="433"/>
    </row>
    <row r="2" spans="1:16" s="52" customFormat="1" ht="15" customHeight="1" thickBot="1">
      <c r="A2" s="109" t="s">
        <v>3</v>
      </c>
      <c r="B2" s="353" t="s">
        <v>55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45"/>
      <c r="P2" s="434"/>
    </row>
    <row r="3" spans="1:16" s="52" customFormat="1" ht="15" customHeight="1">
      <c r="A3" s="351" t="s">
        <v>4</v>
      </c>
      <c r="B3" s="354" t="s">
        <v>209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360">
        <f aca="true" t="shared" si="0" ref="O3:O12">SUM(C3:N3)</f>
        <v>0</v>
      </c>
      <c r="P3" s="434"/>
    </row>
    <row r="4" spans="1:16" s="53" customFormat="1" ht="13.5" customHeight="1">
      <c r="A4" s="108" t="s">
        <v>5</v>
      </c>
      <c r="B4" s="355" t="s">
        <v>150</v>
      </c>
      <c r="C4" s="464">
        <v>1100000</v>
      </c>
      <c r="D4" s="464">
        <v>1920000</v>
      </c>
      <c r="E4" s="464">
        <v>4100000</v>
      </c>
      <c r="F4" s="464">
        <v>1210000</v>
      </c>
      <c r="G4" s="464">
        <v>8450000</v>
      </c>
      <c r="H4" s="464">
        <v>1340000</v>
      </c>
      <c r="I4" s="464">
        <v>1350000</v>
      </c>
      <c r="J4" s="464">
        <v>1800000</v>
      </c>
      <c r="K4" s="464">
        <v>6820000</v>
      </c>
      <c r="L4" s="464">
        <v>1260000</v>
      </c>
      <c r="M4" s="464">
        <v>1680000</v>
      </c>
      <c r="N4" s="464">
        <v>8240000</v>
      </c>
      <c r="O4" s="478">
        <f t="shared" si="0"/>
        <v>39270000</v>
      </c>
      <c r="P4" s="435"/>
    </row>
    <row r="5" spans="1:16" s="53" customFormat="1" ht="13.5" customHeight="1">
      <c r="A5" s="351" t="s">
        <v>6</v>
      </c>
      <c r="B5" s="356" t="s">
        <v>151</v>
      </c>
      <c r="C5" s="220">
        <v>2825200</v>
      </c>
      <c r="D5" s="220">
        <v>2952500</v>
      </c>
      <c r="E5" s="220">
        <v>2926200</v>
      </c>
      <c r="F5" s="220">
        <v>3015100</v>
      </c>
      <c r="G5" s="220">
        <v>2980000</v>
      </c>
      <c r="H5" s="220">
        <v>2870000</v>
      </c>
      <c r="I5" s="220">
        <v>3045000</v>
      </c>
      <c r="J5" s="220">
        <v>2760000</v>
      </c>
      <c r="K5" s="220">
        <v>3110000</v>
      </c>
      <c r="L5" s="220">
        <v>2970000</v>
      </c>
      <c r="M5" s="220">
        <v>2480000</v>
      </c>
      <c r="N5" s="220">
        <v>3560221</v>
      </c>
      <c r="O5" s="479">
        <f t="shared" si="0"/>
        <v>35494221</v>
      </c>
      <c r="P5" s="435"/>
    </row>
    <row r="6" spans="1:16" s="53" customFormat="1" ht="13.5" customHeight="1">
      <c r="A6" s="351" t="s">
        <v>7</v>
      </c>
      <c r="B6" s="355" t="s">
        <v>376</v>
      </c>
      <c r="C6" s="219"/>
      <c r="D6" s="219"/>
      <c r="E6" s="219"/>
      <c r="F6" s="219"/>
      <c r="G6" s="219">
        <v>820000</v>
      </c>
      <c r="H6" s="219"/>
      <c r="I6" s="219"/>
      <c r="J6" s="219">
        <v>12519188</v>
      </c>
      <c r="K6" s="219"/>
      <c r="L6" s="219">
        <v>10000000</v>
      </c>
      <c r="M6" s="219">
        <v>640080</v>
      </c>
      <c r="N6" s="219"/>
      <c r="O6" s="478">
        <f t="shared" si="0"/>
        <v>23979268</v>
      </c>
      <c r="P6" s="435"/>
    </row>
    <row r="7" spans="1:16" s="53" customFormat="1" ht="13.5" customHeight="1">
      <c r="A7" s="351" t="s">
        <v>8</v>
      </c>
      <c r="B7" s="355" t="s">
        <v>238</v>
      </c>
      <c r="C7" s="219">
        <v>80000</v>
      </c>
      <c r="D7" s="219">
        <v>13028568</v>
      </c>
      <c r="E7" s="219">
        <v>230000</v>
      </c>
      <c r="F7" s="219">
        <v>350000</v>
      </c>
      <c r="G7" s="219">
        <v>180000</v>
      </c>
      <c r="H7" s="219">
        <v>370000</v>
      </c>
      <c r="I7" s="219">
        <v>916982</v>
      </c>
      <c r="J7" s="219">
        <v>440000</v>
      </c>
      <c r="K7" s="219">
        <v>320000</v>
      </c>
      <c r="L7" s="219">
        <v>260000</v>
      </c>
      <c r="M7" s="219">
        <v>150000</v>
      </c>
      <c r="N7" s="219">
        <v>290000</v>
      </c>
      <c r="O7" s="478">
        <f t="shared" si="0"/>
        <v>16615550</v>
      </c>
      <c r="P7" s="435"/>
    </row>
    <row r="8" spans="1:16" s="53" customFormat="1" ht="13.5" customHeight="1">
      <c r="A8" s="351" t="s">
        <v>9</v>
      </c>
      <c r="B8" s="355" t="s">
        <v>134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478">
        <f t="shared" si="0"/>
        <v>0</v>
      </c>
      <c r="P8" s="435"/>
    </row>
    <row r="9" spans="1:16" s="53" customFormat="1" ht="13.5" customHeight="1">
      <c r="A9" s="351" t="s">
        <v>10</v>
      </c>
      <c r="B9" s="355" t="s">
        <v>380</v>
      </c>
      <c r="C9" s="219"/>
      <c r="D9" s="219"/>
      <c r="E9" s="219"/>
      <c r="F9" s="219"/>
      <c r="G9" s="219">
        <v>17774500</v>
      </c>
      <c r="H9" s="219"/>
      <c r="I9" s="219"/>
      <c r="J9" s="219"/>
      <c r="K9" s="219"/>
      <c r="L9" s="219"/>
      <c r="M9" s="219"/>
      <c r="N9" s="219"/>
      <c r="O9" s="478">
        <f t="shared" si="0"/>
        <v>17774500</v>
      </c>
      <c r="P9" s="435"/>
    </row>
    <row r="10" spans="1:16" s="53" customFormat="1" ht="13.5" customHeight="1">
      <c r="A10" s="351" t="s">
        <v>11</v>
      </c>
      <c r="B10" s="355" t="s">
        <v>153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78">
        <f t="shared" si="0"/>
        <v>0</v>
      </c>
      <c r="P10" s="435"/>
    </row>
    <row r="11" spans="1:16" s="53" customFormat="1" ht="13.5" customHeight="1" thickBot="1">
      <c r="A11" s="351" t="s">
        <v>12</v>
      </c>
      <c r="B11" s="357" t="s">
        <v>314</v>
      </c>
      <c r="C11" s="465">
        <v>20000</v>
      </c>
      <c r="D11" s="465">
        <v>20000</v>
      </c>
      <c r="E11" s="465">
        <v>20000</v>
      </c>
      <c r="F11" s="465"/>
      <c r="G11" s="465"/>
      <c r="H11" s="465"/>
      <c r="I11" s="465"/>
      <c r="J11" s="465"/>
      <c r="K11" s="465">
        <v>20000</v>
      </c>
      <c r="L11" s="465"/>
      <c r="M11" s="465">
        <v>20000</v>
      </c>
      <c r="N11" s="465"/>
      <c r="O11" s="480">
        <v>100000</v>
      </c>
      <c r="P11" s="435"/>
    </row>
    <row r="12" spans="1:16" s="52" customFormat="1" ht="15.75" customHeight="1" thickBot="1">
      <c r="A12" s="477" t="s">
        <v>13</v>
      </c>
      <c r="B12" s="471" t="s">
        <v>207</v>
      </c>
      <c r="C12" s="472">
        <f aca="true" t="shared" si="1" ref="C12:N12">SUM(C3:C11)</f>
        <v>4025200</v>
      </c>
      <c r="D12" s="472">
        <f t="shared" si="1"/>
        <v>17921068</v>
      </c>
      <c r="E12" s="472">
        <f t="shared" si="1"/>
        <v>7276200</v>
      </c>
      <c r="F12" s="472">
        <f t="shared" si="1"/>
        <v>4575100</v>
      </c>
      <c r="G12" s="472">
        <f t="shared" si="1"/>
        <v>30204500</v>
      </c>
      <c r="H12" s="472">
        <f t="shared" si="1"/>
        <v>4580000</v>
      </c>
      <c r="I12" s="472">
        <f t="shared" si="1"/>
        <v>5311982</v>
      </c>
      <c r="J12" s="472">
        <f t="shared" si="1"/>
        <v>17519188</v>
      </c>
      <c r="K12" s="472">
        <f t="shared" si="1"/>
        <v>10270000</v>
      </c>
      <c r="L12" s="472">
        <f t="shared" si="1"/>
        <v>14490000</v>
      </c>
      <c r="M12" s="472">
        <f t="shared" si="1"/>
        <v>4970080</v>
      </c>
      <c r="N12" s="472">
        <f t="shared" si="1"/>
        <v>12090221</v>
      </c>
      <c r="O12" s="473">
        <f t="shared" si="0"/>
        <v>133233539</v>
      </c>
      <c r="P12" s="434"/>
    </row>
    <row r="13" spans="1:16" s="52" customFormat="1" ht="15" customHeight="1" thickBot="1">
      <c r="A13" s="109" t="s">
        <v>14</v>
      </c>
      <c r="B13" s="358" t="s">
        <v>70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481"/>
      <c r="P13" s="434"/>
    </row>
    <row r="14" spans="1:16" s="53" customFormat="1" ht="13.5" customHeight="1">
      <c r="A14" s="110" t="s">
        <v>15</v>
      </c>
      <c r="B14" s="469" t="s">
        <v>90</v>
      </c>
      <c r="C14" s="468">
        <v>1310000</v>
      </c>
      <c r="D14" s="468">
        <v>1305540</v>
      </c>
      <c r="E14" s="468">
        <v>1620000</v>
      </c>
      <c r="F14" s="468">
        <v>1640000</v>
      </c>
      <c r="G14" s="468">
        <v>1560000</v>
      </c>
      <c r="H14" s="468">
        <v>1601000</v>
      </c>
      <c r="I14" s="468">
        <v>1660000</v>
      </c>
      <c r="J14" s="468">
        <v>1660000</v>
      </c>
      <c r="K14" s="468">
        <v>1560000</v>
      </c>
      <c r="L14" s="468">
        <v>1450000</v>
      </c>
      <c r="M14" s="468">
        <v>1310000</v>
      </c>
      <c r="N14" s="468">
        <v>1310000</v>
      </c>
      <c r="O14" s="479">
        <f aca="true" t="shared" si="2" ref="O14:O24">SUM(C14:N14)</f>
        <v>17986540</v>
      </c>
      <c r="P14" s="435"/>
    </row>
    <row r="15" spans="1:16" s="53" customFormat="1" ht="13.5" customHeight="1">
      <c r="A15" s="108" t="s">
        <v>16</v>
      </c>
      <c r="B15" s="470" t="s">
        <v>129</v>
      </c>
      <c r="C15" s="464">
        <v>226000</v>
      </c>
      <c r="D15" s="464">
        <v>244000</v>
      </c>
      <c r="E15" s="464">
        <v>265000</v>
      </c>
      <c r="F15" s="464">
        <v>282000</v>
      </c>
      <c r="G15" s="464">
        <v>249000</v>
      </c>
      <c r="H15" s="464">
        <v>269000</v>
      </c>
      <c r="I15" s="464">
        <v>249000</v>
      </c>
      <c r="J15" s="464">
        <v>273049</v>
      </c>
      <c r="K15" s="464">
        <v>282349</v>
      </c>
      <c r="L15" s="464">
        <v>239688</v>
      </c>
      <c r="M15" s="464">
        <v>226000</v>
      </c>
      <c r="N15" s="464">
        <v>226000</v>
      </c>
      <c r="O15" s="478">
        <f t="shared" si="2"/>
        <v>3031086</v>
      </c>
      <c r="P15" s="435"/>
    </row>
    <row r="16" spans="1:16" s="53" customFormat="1" ht="13.5" customHeight="1">
      <c r="A16" s="108" t="s">
        <v>17</v>
      </c>
      <c r="B16" s="470" t="s">
        <v>72</v>
      </c>
      <c r="C16" s="464">
        <v>1316000</v>
      </c>
      <c r="D16" s="464">
        <v>1792000</v>
      </c>
      <c r="E16" s="464">
        <v>1832000</v>
      </c>
      <c r="F16" s="464">
        <v>1716000</v>
      </c>
      <c r="G16" s="464">
        <v>1816000</v>
      </c>
      <c r="H16" s="464">
        <v>1712000</v>
      </c>
      <c r="I16" s="464">
        <v>1775000</v>
      </c>
      <c r="J16" s="464">
        <v>1554000</v>
      </c>
      <c r="K16" s="464">
        <v>2025000</v>
      </c>
      <c r="L16" s="464">
        <v>1893000</v>
      </c>
      <c r="M16" s="464">
        <v>1951500</v>
      </c>
      <c r="N16" s="464">
        <v>1220000</v>
      </c>
      <c r="O16" s="478">
        <f t="shared" si="2"/>
        <v>20602500</v>
      </c>
      <c r="P16" s="435"/>
    </row>
    <row r="17" spans="1:16" s="53" customFormat="1" ht="13.5" customHeight="1">
      <c r="A17" s="108" t="s">
        <v>18</v>
      </c>
      <c r="B17" s="470" t="s">
        <v>378</v>
      </c>
      <c r="C17" s="464">
        <v>85000</v>
      </c>
      <c r="D17" s="464">
        <v>90000</v>
      </c>
      <c r="E17" s="464">
        <v>432179</v>
      </c>
      <c r="F17" s="464">
        <v>1325000</v>
      </c>
      <c r="G17" s="464">
        <v>2514000</v>
      </c>
      <c r="H17" s="464">
        <v>5624000</v>
      </c>
      <c r="I17" s="464">
        <v>19431000</v>
      </c>
      <c r="J17" s="464">
        <v>9542000</v>
      </c>
      <c r="K17" s="464">
        <v>3824000</v>
      </c>
      <c r="L17" s="464">
        <v>5982319</v>
      </c>
      <c r="M17" s="464">
        <v>3749000</v>
      </c>
      <c r="N17" s="464">
        <v>258000</v>
      </c>
      <c r="O17" s="478">
        <f t="shared" si="2"/>
        <v>52856498</v>
      </c>
      <c r="P17" s="435"/>
    </row>
    <row r="18" spans="1:16" s="53" customFormat="1" ht="13.5" customHeight="1">
      <c r="A18" s="108" t="s">
        <v>19</v>
      </c>
      <c r="B18" s="470" t="s">
        <v>239</v>
      </c>
      <c r="C18" s="464"/>
      <c r="D18" s="464">
        <v>520000</v>
      </c>
      <c r="E18" s="464">
        <v>640000</v>
      </c>
      <c r="F18" s="464"/>
      <c r="G18" s="464">
        <v>1280000</v>
      </c>
      <c r="H18" s="464"/>
      <c r="I18" s="464">
        <v>1216000</v>
      </c>
      <c r="J18" s="464"/>
      <c r="K18" s="464">
        <v>1322865</v>
      </c>
      <c r="L18" s="464"/>
      <c r="M18" s="464">
        <v>800000</v>
      </c>
      <c r="N18" s="464">
        <v>5086000</v>
      </c>
      <c r="O18" s="478">
        <f t="shared" si="2"/>
        <v>10864865</v>
      </c>
      <c r="P18" s="435"/>
    </row>
    <row r="19" spans="1:16" s="53" customFormat="1" ht="13.5" customHeight="1">
      <c r="A19" s="108" t="s">
        <v>20</v>
      </c>
      <c r="B19" s="470" t="s">
        <v>37</v>
      </c>
      <c r="C19" s="464"/>
      <c r="D19" s="464"/>
      <c r="E19" s="464"/>
      <c r="F19" s="464"/>
      <c r="G19" s="464"/>
      <c r="H19" s="464">
        <v>129000</v>
      </c>
      <c r="I19" s="464"/>
      <c r="J19" s="464">
        <v>223000</v>
      </c>
      <c r="K19" s="464"/>
      <c r="L19" s="464">
        <v>1050000</v>
      </c>
      <c r="M19" s="464">
        <v>223500</v>
      </c>
      <c r="N19" s="464">
        <v>320000</v>
      </c>
      <c r="O19" s="478">
        <f t="shared" si="2"/>
        <v>1945500</v>
      </c>
      <c r="P19" s="435"/>
    </row>
    <row r="20" spans="1:16" s="53" customFormat="1" ht="13.5" customHeight="1">
      <c r="A20" s="108" t="s">
        <v>21</v>
      </c>
      <c r="B20" s="470" t="s">
        <v>38</v>
      </c>
      <c r="C20" s="464"/>
      <c r="D20" s="464"/>
      <c r="E20" s="464"/>
      <c r="F20" s="464"/>
      <c r="G20" s="464">
        <v>17774500</v>
      </c>
      <c r="H20" s="464"/>
      <c r="I20" s="464"/>
      <c r="J20" s="464"/>
      <c r="K20" s="464"/>
      <c r="L20" s="464"/>
      <c r="M20" s="464"/>
      <c r="N20" s="464">
        <v>7543543</v>
      </c>
      <c r="O20" s="478">
        <f t="shared" si="2"/>
        <v>25318043</v>
      </c>
      <c r="P20" s="435"/>
    </row>
    <row r="21" spans="1:16" s="53" customFormat="1" ht="13.5" customHeight="1">
      <c r="A21" s="108" t="s">
        <v>22</v>
      </c>
      <c r="B21" s="470" t="s">
        <v>486</v>
      </c>
      <c r="C21" s="464"/>
      <c r="D21" s="464"/>
      <c r="E21" s="464">
        <v>19950</v>
      </c>
      <c r="F21" s="464"/>
      <c r="G21" s="464"/>
      <c r="H21" s="464"/>
      <c r="I21" s="464"/>
      <c r="J21" s="464"/>
      <c r="K21" s="464"/>
      <c r="L21" s="464"/>
      <c r="M21" s="464"/>
      <c r="N21" s="464"/>
      <c r="O21" s="478">
        <f t="shared" si="2"/>
        <v>19950</v>
      </c>
      <c r="P21" s="435"/>
    </row>
    <row r="22" spans="1:16" s="53" customFormat="1" ht="13.5" customHeight="1">
      <c r="A22" s="108" t="s">
        <v>23</v>
      </c>
      <c r="B22" s="470" t="s">
        <v>137</v>
      </c>
      <c r="C22" s="464">
        <v>508557</v>
      </c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78">
        <f t="shared" si="2"/>
        <v>508557</v>
      </c>
      <c r="P22" s="435"/>
    </row>
    <row r="23" spans="1:16" s="53" customFormat="1" ht="13.5" customHeight="1" thickBot="1">
      <c r="A23" s="108" t="s">
        <v>24</v>
      </c>
      <c r="B23" s="470" t="s">
        <v>324</v>
      </c>
      <c r="C23" s="464"/>
      <c r="D23" s="464">
        <v>50000</v>
      </c>
      <c r="E23" s="464"/>
      <c r="F23" s="464"/>
      <c r="G23" s="464"/>
      <c r="H23" s="464"/>
      <c r="I23" s="464"/>
      <c r="J23" s="464"/>
      <c r="K23" s="464">
        <v>50000</v>
      </c>
      <c r="L23" s="464"/>
      <c r="M23" s="464"/>
      <c r="N23" s="464"/>
      <c r="O23" s="478">
        <f t="shared" si="2"/>
        <v>100000</v>
      </c>
      <c r="P23" s="435"/>
    </row>
    <row r="24" spans="1:16" s="52" customFormat="1" ht="15.75" customHeight="1" thickBot="1">
      <c r="A24" s="111" t="s">
        <v>25</v>
      </c>
      <c r="B24" s="471" t="s">
        <v>208</v>
      </c>
      <c r="C24" s="472">
        <f aca="true" t="shared" si="3" ref="C24:N24">SUM(C14:C23)</f>
        <v>3445557</v>
      </c>
      <c r="D24" s="472">
        <f t="shared" si="3"/>
        <v>4001540</v>
      </c>
      <c r="E24" s="472">
        <f t="shared" si="3"/>
        <v>4809129</v>
      </c>
      <c r="F24" s="472">
        <f t="shared" si="3"/>
        <v>4963000</v>
      </c>
      <c r="G24" s="472">
        <f t="shared" si="3"/>
        <v>25193500</v>
      </c>
      <c r="H24" s="472">
        <f t="shared" si="3"/>
        <v>9335000</v>
      </c>
      <c r="I24" s="472">
        <f t="shared" si="3"/>
        <v>24331000</v>
      </c>
      <c r="J24" s="472">
        <f t="shared" si="3"/>
        <v>13252049</v>
      </c>
      <c r="K24" s="472">
        <f t="shared" si="3"/>
        <v>9064214</v>
      </c>
      <c r="L24" s="472">
        <f t="shared" si="3"/>
        <v>10615007</v>
      </c>
      <c r="M24" s="472">
        <f t="shared" si="3"/>
        <v>8260000</v>
      </c>
      <c r="N24" s="472">
        <f t="shared" si="3"/>
        <v>15963543</v>
      </c>
      <c r="O24" s="473">
        <f t="shared" si="2"/>
        <v>133233539</v>
      </c>
      <c r="P24" s="434"/>
    </row>
    <row r="25" spans="1:15" ht="15.75" thickBot="1">
      <c r="A25" s="352" t="s">
        <v>26</v>
      </c>
      <c r="B25" s="474" t="s">
        <v>210</v>
      </c>
      <c r="C25" s="475">
        <f aca="true" t="shared" si="4" ref="C25:O25">C12-C24</f>
        <v>579643</v>
      </c>
      <c r="D25" s="475">
        <f t="shared" si="4"/>
        <v>13919528</v>
      </c>
      <c r="E25" s="475">
        <f t="shared" si="4"/>
        <v>2467071</v>
      </c>
      <c r="F25" s="475">
        <f t="shared" si="4"/>
        <v>-387900</v>
      </c>
      <c r="G25" s="475">
        <f t="shared" si="4"/>
        <v>5011000</v>
      </c>
      <c r="H25" s="475">
        <f t="shared" si="4"/>
        <v>-4755000</v>
      </c>
      <c r="I25" s="475">
        <f t="shared" si="4"/>
        <v>-19019018</v>
      </c>
      <c r="J25" s="475">
        <f t="shared" si="4"/>
        <v>4267139</v>
      </c>
      <c r="K25" s="475">
        <f t="shared" si="4"/>
        <v>1205786</v>
      </c>
      <c r="L25" s="475">
        <f t="shared" si="4"/>
        <v>3874993</v>
      </c>
      <c r="M25" s="475">
        <f t="shared" si="4"/>
        <v>-3289920</v>
      </c>
      <c r="N25" s="475">
        <f t="shared" si="4"/>
        <v>-3873322</v>
      </c>
      <c r="O25" s="476">
        <f t="shared" si="4"/>
        <v>0</v>
      </c>
    </row>
    <row r="26" ht="15">
      <c r="A26" s="4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2018. évre&amp;R&amp;"Times New Roman CE,Félkövér dőlt"&amp;12 13.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B13">
      <selection activeCell="G22" sqref="G22"/>
    </sheetView>
  </sheetViews>
  <sheetFormatPr defaultColWidth="9.375" defaultRowHeight="12.75"/>
  <cols>
    <col min="1" max="1" width="6.375" style="39" customWidth="1"/>
    <col min="2" max="2" width="29.00390625" style="40" customWidth="1"/>
    <col min="3" max="4" width="10.75390625" style="40" customWidth="1"/>
    <col min="5" max="5" width="9.50390625" style="40" customWidth="1"/>
    <col min="6" max="6" width="8.75390625" style="40" customWidth="1"/>
    <col min="7" max="7" width="10.50390625" style="40" customWidth="1"/>
    <col min="8" max="8" width="8.75390625" style="40" customWidth="1"/>
    <col min="9" max="9" width="9.75390625" style="40" customWidth="1"/>
    <col min="10" max="10" width="10.125" style="40" customWidth="1"/>
    <col min="11" max="11" width="10.375" style="40" customWidth="1"/>
    <col min="12" max="12" width="10.50390625" style="40" customWidth="1"/>
    <col min="13" max="13" width="9.50390625" style="40" customWidth="1"/>
    <col min="14" max="14" width="10.00390625" style="40" customWidth="1"/>
    <col min="15" max="15" width="12.625" style="39" customWidth="1"/>
    <col min="16" max="16" width="9.375" style="436" customWidth="1"/>
    <col min="17" max="16384" width="9.375" style="40" customWidth="1"/>
  </cols>
  <sheetData>
    <row r="1" spans="1:16" s="39" customFormat="1" ht="25.5" customHeight="1" thickBot="1">
      <c r="A1" s="104" t="s">
        <v>1</v>
      </c>
      <c r="B1" s="218" t="s">
        <v>89</v>
      </c>
      <c r="C1" s="105" t="s">
        <v>117</v>
      </c>
      <c r="D1" s="105" t="s">
        <v>118</v>
      </c>
      <c r="E1" s="105" t="s">
        <v>119</v>
      </c>
      <c r="F1" s="105" t="s">
        <v>120</v>
      </c>
      <c r="G1" s="105" t="s">
        <v>121</v>
      </c>
      <c r="H1" s="105" t="s">
        <v>122</v>
      </c>
      <c r="I1" s="105" t="s">
        <v>123</v>
      </c>
      <c r="J1" s="105" t="s">
        <v>124</v>
      </c>
      <c r="K1" s="105" t="s">
        <v>125</v>
      </c>
      <c r="L1" s="105" t="s">
        <v>126</v>
      </c>
      <c r="M1" s="105" t="s">
        <v>127</v>
      </c>
      <c r="N1" s="105" t="s">
        <v>128</v>
      </c>
      <c r="O1" s="106" t="s">
        <v>44</v>
      </c>
      <c r="P1" s="433"/>
    </row>
    <row r="2" spans="1:16" s="52" customFormat="1" ht="15" customHeight="1" thickBot="1">
      <c r="A2" s="109" t="s">
        <v>3</v>
      </c>
      <c r="B2" s="353" t="s">
        <v>55</v>
      </c>
      <c r="C2" s="266">
        <v>16158016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45"/>
      <c r="P2" s="434"/>
    </row>
    <row r="3" spans="1:16" s="52" customFormat="1" ht="15" customHeight="1">
      <c r="A3" s="351" t="s">
        <v>4</v>
      </c>
      <c r="B3" s="354" t="s">
        <v>209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60">
        <f aca="true" t="shared" si="0" ref="O3:O12">SUM(C3:N3)</f>
        <v>0</v>
      </c>
      <c r="P3" s="434"/>
    </row>
    <row r="4" spans="1:16" s="53" customFormat="1" ht="13.5" customHeight="1">
      <c r="A4" s="108" t="s">
        <v>5</v>
      </c>
      <c r="B4" s="470" t="s">
        <v>150</v>
      </c>
      <c r="C4" s="464">
        <v>1100000</v>
      </c>
      <c r="D4" s="464">
        <v>1920000</v>
      </c>
      <c r="E4" s="464">
        <v>4100000</v>
      </c>
      <c r="F4" s="464">
        <v>1210000</v>
      </c>
      <c r="G4" s="464">
        <v>8450000</v>
      </c>
      <c r="H4" s="464">
        <v>1340000</v>
      </c>
      <c r="I4" s="464">
        <v>1350000</v>
      </c>
      <c r="J4" s="464">
        <v>1800000</v>
      </c>
      <c r="K4" s="464">
        <v>6820000</v>
      </c>
      <c r="L4" s="464">
        <v>1260000</v>
      </c>
      <c r="M4" s="464">
        <v>1680000</v>
      </c>
      <c r="N4" s="464">
        <v>8240000</v>
      </c>
      <c r="O4" s="478">
        <f t="shared" si="0"/>
        <v>39270000</v>
      </c>
      <c r="P4" s="435"/>
    </row>
    <row r="5" spans="1:16" s="53" customFormat="1" ht="13.5" customHeight="1">
      <c r="A5" s="351" t="s">
        <v>6</v>
      </c>
      <c r="B5" s="469" t="s">
        <v>151</v>
      </c>
      <c r="C5" s="468">
        <v>2825200</v>
      </c>
      <c r="D5" s="468">
        <v>2952500</v>
      </c>
      <c r="E5" s="468">
        <v>2926200</v>
      </c>
      <c r="F5" s="468">
        <v>3015100</v>
      </c>
      <c r="G5" s="468">
        <v>2980000</v>
      </c>
      <c r="H5" s="468">
        <v>2870000</v>
      </c>
      <c r="I5" s="468">
        <v>3045000</v>
      </c>
      <c r="J5" s="468">
        <v>2760000</v>
      </c>
      <c r="K5" s="468">
        <v>3110000</v>
      </c>
      <c r="L5" s="468">
        <v>2970000</v>
      </c>
      <c r="M5" s="468">
        <v>2480000</v>
      </c>
      <c r="N5" s="468">
        <v>3560221</v>
      </c>
      <c r="O5" s="479">
        <f t="shared" si="0"/>
        <v>35494221</v>
      </c>
      <c r="P5" s="435"/>
    </row>
    <row r="6" spans="1:16" s="53" customFormat="1" ht="13.5" customHeight="1">
      <c r="A6" s="351" t="s">
        <v>7</v>
      </c>
      <c r="B6" s="470" t="s">
        <v>376</v>
      </c>
      <c r="C6" s="464"/>
      <c r="D6" s="464"/>
      <c r="E6" s="464"/>
      <c r="F6" s="464"/>
      <c r="G6" s="464">
        <v>820000</v>
      </c>
      <c r="H6" s="464"/>
      <c r="I6" s="464"/>
      <c r="J6" s="464">
        <v>12519188</v>
      </c>
      <c r="K6" s="464"/>
      <c r="L6" s="464">
        <v>10000000</v>
      </c>
      <c r="M6" s="464">
        <v>640080</v>
      </c>
      <c r="N6" s="464"/>
      <c r="O6" s="478">
        <f t="shared" si="0"/>
        <v>23979268</v>
      </c>
      <c r="P6" s="435"/>
    </row>
    <row r="7" spans="1:16" s="53" customFormat="1" ht="13.5" customHeight="1">
      <c r="A7" s="351" t="s">
        <v>8</v>
      </c>
      <c r="B7" s="470" t="s">
        <v>238</v>
      </c>
      <c r="C7" s="464">
        <v>80000</v>
      </c>
      <c r="D7" s="464">
        <v>13028568</v>
      </c>
      <c r="E7" s="464">
        <v>230000</v>
      </c>
      <c r="F7" s="464">
        <v>350000</v>
      </c>
      <c r="G7" s="464">
        <v>180000</v>
      </c>
      <c r="H7" s="464">
        <v>370000</v>
      </c>
      <c r="I7" s="464">
        <v>916982</v>
      </c>
      <c r="J7" s="464">
        <v>440000</v>
      </c>
      <c r="K7" s="464">
        <v>320000</v>
      </c>
      <c r="L7" s="464">
        <v>260000</v>
      </c>
      <c r="M7" s="464">
        <v>150000</v>
      </c>
      <c r="N7" s="464">
        <v>290000</v>
      </c>
      <c r="O7" s="478">
        <f t="shared" si="0"/>
        <v>16615550</v>
      </c>
      <c r="P7" s="435"/>
    </row>
    <row r="8" spans="1:16" s="53" customFormat="1" ht="13.5" customHeight="1">
      <c r="A8" s="351" t="s">
        <v>9</v>
      </c>
      <c r="B8" s="470" t="s">
        <v>134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78">
        <f t="shared" si="0"/>
        <v>0</v>
      </c>
      <c r="P8" s="435"/>
    </row>
    <row r="9" spans="1:16" s="53" customFormat="1" ht="13.5" customHeight="1">
      <c r="A9" s="351" t="s">
        <v>10</v>
      </c>
      <c r="B9" s="470" t="s">
        <v>380</v>
      </c>
      <c r="C9" s="464"/>
      <c r="D9" s="464"/>
      <c r="E9" s="464"/>
      <c r="F9" s="464"/>
      <c r="G9" s="464">
        <v>17774500</v>
      </c>
      <c r="H9" s="464"/>
      <c r="I9" s="464"/>
      <c r="J9" s="464"/>
      <c r="K9" s="464"/>
      <c r="L9" s="464"/>
      <c r="M9" s="464"/>
      <c r="N9" s="464"/>
      <c r="O9" s="478">
        <f t="shared" si="0"/>
        <v>17774500</v>
      </c>
      <c r="P9" s="435"/>
    </row>
    <row r="10" spans="1:16" s="53" customFormat="1" ht="13.5" customHeight="1">
      <c r="A10" s="351" t="s">
        <v>11</v>
      </c>
      <c r="B10" s="470" t="s">
        <v>153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78">
        <f t="shared" si="0"/>
        <v>0</v>
      </c>
      <c r="P10" s="435"/>
    </row>
    <row r="11" spans="1:16" s="53" customFormat="1" ht="13.5" customHeight="1" thickBot="1">
      <c r="A11" s="351" t="s">
        <v>12</v>
      </c>
      <c r="B11" s="482" t="s">
        <v>314</v>
      </c>
      <c r="C11" s="465">
        <v>20000</v>
      </c>
      <c r="D11" s="465">
        <v>20000</v>
      </c>
      <c r="E11" s="465">
        <v>20000</v>
      </c>
      <c r="F11" s="465"/>
      <c r="G11" s="465"/>
      <c r="H11" s="465"/>
      <c r="I11" s="465"/>
      <c r="J11" s="465"/>
      <c r="K11" s="465">
        <v>20000</v>
      </c>
      <c r="L11" s="465"/>
      <c r="M11" s="465">
        <v>20000</v>
      </c>
      <c r="N11" s="465"/>
      <c r="O11" s="480">
        <f t="shared" si="0"/>
        <v>100000</v>
      </c>
      <c r="P11" s="435"/>
    </row>
    <row r="12" spans="1:16" s="52" customFormat="1" ht="15.75" customHeight="1" thickBot="1">
      <c r="A12" s="109" t="s">
        <v>13</v>
      </c>
      <c r="B12" s="471" t="s">
        <v>207</v>
      </c>
      <c r="C12" s="472">
        <f aca="true" t="shared" si="1" ref="C12:N12">SUM(C3:C11)</f>
        <v>4025200</v>
      </c>
      <c r="D12" s="472">
        <f t="shared" si="1"/>
        <v>17921068</v>
      </c>
      <c r="E12" s="472">
        <f t="shared" si="1"/>
        <v>7276200</v>
      </c>
      <c r="F12" s="472">
        <f t="shared" si="1"/>
        <v>4575100</v>
      </c>
      <c r="G12" s="472">
        <f t="shared" si="1"/>
        <v>30204500</v>
      </c>
      <c r="H12" s="472">
        <f t="shared" si="1"/>
        <v>4580000</v>
      </c>
      <c r="I12" s="472">
        <f t="shared" si="1"/>
        <v>5311982</v>
      </c>
      <c r="J12" s="472">
        <f t="shared" si="1"/>
        <v>17519188</v>
      </c>
      <c r="K12" s="472">
        <f t="shared" si="1"/>
        <v>10270000</v>
      </c>
      <c r="L12" s="472">
        <f t="shared" si="1"/>
        <v>14490000</v>
      </c>
      <c r="M12" s="472">
        <f t="shared" si="1"/>
        <v>4970080</v>
      </c>
      <c r="N12" s="472">
        <f t="shared" si="1"/>
        <v>12090221</v>
      </c>
      <c r="O12" s="473">
        <f t="shared" si="0"/>
        <v>133233539</v>
      </c>
      <c r="P12" s="434"/>
    </row>
    <row r="13" spans="1:16" s="52" customFormat="1" ht="15" customHeight="1" thickBot="1">
      <c r="A13" s="109" t="s">
        <v>14</v>
      </c>
      <c r="B13" s="358" t="s">
        <v>70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5"/>
      <c r="P13" s="434"/>
    </row>
    <row r="14" spans="1:16" s="53" customFormat="1" ht="13.5" customHeight="1">
      <c r="A14" s="110" t="s">
        <v>15</v>
      </c>
      <c r="B14" s="469" t="s">
        <v>90</v>
      </c>
      <c r="C14" s="468">
        <v>1310000</v>
      </c>
      <c r="D14" s="468">
        <v>1305540</v>
      </c>
      <c r="E14" s="468">
        <v>1620000</v>
      </c>
      <c r="F14" s="468">
        <v>1640000</v>
      </c>
      <c r="G14" s="468">
        <v>1560000</v>
      </c>
      <c r="H14" s="468">
        <v>1601000</v>
      </c>
      <c r="I14" s="468">
        <v>1660000</v>
      </c>
      <c r="J14" s="468">
        <v>1660000</v>
      </c>
      <c r="K14" s="468">
        <v>1560000</v>
      </c>
      <c r="L14" s="468">
        <v>1450000</v>
      </c>
      <c r="M14" s="468">
        <v>1310000</v>
      </c>
      <c r="N14" s="468">
        <v>1310000</v>
      </c>
      <c r="O14" s="479">
        <f aca="true" t="shared" si="2" ref="O14:O24">SUM(C14:N14)</f>
        <v>17986540</v>
      </c>
      <c r="P14" s="435"/>
    </row>
    <row r="15" spans="1:16" s="53" customFormat="1" ht="13.5" customHeight="1">
      <c r="A15" s="108" t="s">
        <v>16</v>
      </c>
      <c r="B15" s="470" t="s">
        <v>129</v>
      </c>
      <c r="C15" s="464">
        <v>226000</v>
      </c>
      <c r="D15" s="464">
        <v>244000</v>
      </c>
      <c r="E15" s="464">
        <v>265000</v>
      </c>
      <c r="F15" s="464">
        <v>282000</v>
      </c>
      <c r="G15" s="464">
        <v>249000</v>
      </c>
      <c r="H15" s="464">
        <v>269000</v>
      </c>
      <c r="I15" s="464">
        <v>249000</v>
      </c>
      <c r="J15" s="464">
        <v>273049</v>
      </c>
      <c r="K15" s="464">
        <v>282349</v>
      </c>
      <c r="L15" s="464">
        <v>239688</v>
      </c>
      <c r="M15" s="464">
        <v>226000</v>
      </c>
      <c r="N15" s="464">
        <v>226000</v>
      </c>
      <c r="O15" s="478">
        <f t="shared" si="2"/>
        <v>3031086</v>
      </c>
      <c r="P15" s="435"/>
    </row>
    <row r="16" spans="1:16" s="53" customFormat="1" ht="13.5" customHeight="1">
      <c r="A16" s="108" t="s">
        <v>17</v>
      </c>
      <c r="B16" s="470" t="s">
        <v>72</v>
      </c>
      <c r="C16" s="464">
        <v>1316000</v>
      </c>
      <c r="D16" s="464">
        <v>1792000</v>
      </c>
      <c r="E16" s="464">
        <v>1832000</v>
      </c>
      <c r="F16" s="464">
        <v>1716000</v>
      </c>
      <c r="G16" s="464">
        <v>1816000</v>
      </c>
      <c r="H16" s="464">
        <v>1712000</v>
      </c>
      <c r="I16" s="464">
        <v>1775000</v>
      </c>
      <c r="J16" s="464">
        <v>1554000</v>
      </c>
      <c r="K16" s="464">
        <v>2025000</v>
      </c>
      <c r="L16" s="464">
        <v>1893000</v>
      </c>
      <c r="M16" s="464">
        <v>1951500</v>
      </c>
      <c r="N16" s="464">
        <v>1220000</v>
      </c>
      <c r="O16" s="478">
        <f t="shared" si="2"/>
        <v>20602500</v>
      </c>
      <c r="P16" s="435"/>
    </row>
    <row r="17" spans="1:16" s="53" customFormat="1" ht="13.5" customHeight="1">
      <c r="A17" s="108" t="s">
        <v>18</v>
      </c>
      <c r="B17" s="470" t="s">
        <v>379</v>
      </c>
      <c r="C17" s="464">
        <v>85000</v>
      </c>
      <c r="D17" s="464">
        <v>90000</v>
      </c>
      <c r="E17" s="464">
        <v>432179</v>
      </c>
      <c r="F17" s="464">
        <v>1325000</v>
      </c>
      <c r="G17" s="464">
        <v>2514000</v>
      </c>
      <c r="H17" s="464">
        <v>5624000</v>
      </c>
      <c r="I17" s="464">
        <v>19431000</v>
      </c>
      <c r="J17" s="464">
        <v>9542000</v>
      </c>
      <c r="K17" s="464">
        <v>3824000</v>
      </c>
      <c r="L17" s="464">
        <v>5982319</v>
      </c>
      <c r="M17" s="464">
        <v>3749000</v>
      </c>
      <c r="N17" s="464">
        <v>258000</v>
      </c>
      <c r="O17" s="478">
        <f t="shared" si="2"/>
        <v>52856498</v>
      </c>
      <c r="P17" s="435"/>
    </row>
    <row r="18" spans="1:16" s="53" customFormat="1" ht="13.5" customHeight="1">
      <c r="A18" s="108" t="s">
        <v>19</v>
      </c>
      <c r="B18" s="470" t="s">
        <v>239</v>
      </c>
      <c r="C18" s="464"/>
      <c r="D18" s="464">
        <v>520000</v>
      </c>
      <c r="E18" s="464">
        <v>640000</v>
      </c>
      <c r="F18" s="464"/>
      <c r="G18" s="464">
        <v>1280000</v>
      </c>
      <c r="H18" s="464"/>
      <c r="I18" s="464">
        <v>1216000</v>
      </c>
      <c r="J18" s="464"/>
      <c r="K18" s="464">
        <v>1322865</v>
      </c>
      <c r="L18" s="464"/>
      <c r="M18" s="464">
        <v>800000</v>
      </c>
      <c r="N18" s="464">
        <v>5086000</v>
      </c>
      <c r="O18" s="478">
        <f t="shared" si="2"/>
        <v>10864865</v>
      </c>
      <c r="P18" s="435"/>
    </row>
    <row r="19" spans="1:16" s="53" customFormat="1" ht="13.5" customHeight="1">
      <c r="A19" s="108" t="s">
        <v>20</v>
      </c>
      <c r="B19" s="470" t="s">
        <v>37</v>
      </c>
      <c r="C19" s="464"/>
      <c r="D19" s="464"/>
      <c r="E19" s="464"/>
      <c r="F19" s="464"/>
      <c r="G19" s="464"/>
      <c r="H19" s="464">
        <v>129000</v>
      </c>
      <c r="I19" s="464"/>
      <c r="J19" s="464">
        <v>223000</v>
      </c>
      <c r="K19" s="464"/>
      <c r="L19" s="464">
        <v>1050000</v>
      </c>
      <c r="M19" s="464">
        <v>223500</v>
      </c>
      <c r="N19" s="464">
        <v>320000</v>
      </c>
      <c r="O19" s="478">
        <f t="shared" si="2"/>
        <v>1945500</v>
      </c>
      <c r="P19" s="435"/>
    </row>
    <row r="20" spans="1:16" s="53" customFormat="1" ht="13.5" customHeight="1">
      <c r="A20" s="108" t="s">
        <v>21</v>
      </c>
      <c r="B20" s="470" t="s">
        <v>38</v>
      </c>
      <c r="C20" s="464"/>
      <c r="D20" s="464"/>
      <c r="E20" s="464"/>
      <c r="F20" s="464"/>
      <c r="G20" s="464">
        <v>17774500</v>
      </c>
      <c r="H20" s="464"/>
      <c r="I20" s="464"/>
      <c r="J20" s="464"/>
      <c r="K20" s="464"/>
      <c r="L20" s="464"/>
      <c r="M20" s="464"/>
      <c r="N20" s="464">
        <v>7543543</v>
      </c>
      <c r="O20" s="478">
        <f t="shared" si="2"/>
        <v>25318043</v>
      </c>
      <c r="P20" s="435"/>
    </row>
    <row r="21" spans="1:16" s="53" customFormat="1" ht="13.5" customHeight="1">
      <c r="A21" s="108" t="s">
        <v>22</v>
      </c>
      <c r="B21" s="470" t="s">
        <v>240</v>
      </c>
      <c r="C21" s="464"/>
      <c r="D21" s="464"/>
      <c r="E21" s="464">
        <v>19950</v>
      </c>
      <c r="F21" s="464"/>
      <c r="G21" s="464"/>
      <c r="H21" s="464"/>
      <c r="I21" s="464"/>
      <c r="J21" s="464"/>
      <c r="K21" s="464"/>
      <c r="L21" s="464"/>
      <c r="M21" s="464"/>
      <c r="N21" s="464"/>
      <c r="O21" s="478">
        <f t="shared" si="2"/>
        <v>19950</v>
      </c>
      <c r="P21" s="435"/>
    </row>
    <row r="22" spans="1:16" s="53" customFormat="1" ht="13.5" customHeight="1">
      <c r="A22" s="108" t="s">
        <v>23</v>
      </c>
      <c r="B22" s="470" t="s">
        <v>137</v>
      </c>
      <c r="C22" s="464">
        <v>508557</v>
      </c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78">
        <f t="shared" si="2"/>
        <v>508557</v>
      </c>
      <c r="P22" s="435"/>
    </row>
    <row r="23" spans="1:16" s="53" customFormat="1" ht="13.5" customHeight="1" thickBot="1">
      <c r="A23" s="108" t="s">
        <v>24</v>
      </c>
      <c r="B23" s="470" t="s">
        <v>324</v>
      </c>
      <c r="C23" s="464"/>
      <c r="D23" s="464">
        <v>50000</v>
      </c>
      <c r="E23" s="464"/>
      <c r="F23" s="464"/>
      <c r="G23" s="464"/>
      <c r="H23" s="464"/>
      <c r="I23" s="464"/>
      <c r="J23" s="464"/>
      <c r="K23" s="464">
        <v>50000</v>
      </c>
      <c r="L23" s="464"/>
      <c r="M23" s="464"/>
      <c r="N23" s="464"/>
      <c r="O23" s="478">
        <f t="shared" si="2"/>
        <v>100000</v>
      </c>
      <c r="P23" s="435"/>
    </row>
    <row r="24" spans="1:16" s="52" customFormat="1" ht="15.75" customHeight="1" thickBot="1">
      <c r="A24" s="111" t="s">
        <v>25</v>
      </c>
      <c r="B24" s="471" t="s">
        <v>208</v>
      </c>
      <c r="C24" s="472">
        <f aca="true" t="shared" si="3" ref="C24:N24">SUM(C14:C23)</f>
        <v>3445557</v>
      </c>
      <c r="D24" s="472">
        <f t="shared" si="3"/>
        <v>4001540</v>
      </c>
      <c r="E24" s="472">
        <f t="shared" si="3"/>
        <v>4809129</v>
      </c>
      <c r="F24" s="472">
        <f t="shared" si="3"/>
        <v>4963000</v>
      </c>
      <c r="G24" s="472">
        <f t="shared" si="3"/>
        <v>25193500</v>
      </c>
      <c r="H24" s="472">
        <f t="shared" si="3"/>
        <v>9335000</v>
      </c>
      <c r="I24" s="472">
        <f t="shared" si="3"/>
        <v>24331000</v>
      </c>
      <c r="J24" s="472">
        <f t="shared" si="3"/>
        <v>13252049</v>
      </c>
      <c r="K24" s="472">
        <f t="shared" si="3"/>
        <v>9064214</v>
      </c>
      <c r="L24" s="472">
        <f t="shared" si="3"/>
        <v>10615007</v>
      </c>
      <c r="M24" s="472">
        <f t="shared" si="3"/>
        <v>8260000</v>
      </c>
      <c r="N24" s="472">
        <f t="shared" si="3"/>
        <v>15963543</v>
      </c>
      <c r="O24" s="473">
        <f t="shared" si="2"/>
        <v>133233539</v>
      </c>
      <c r="P24" s="434"/>
    </row>
    <row r="25" spans="1:15" ht="15.75" thickBot="1">
      <c r="A25" s="352" t="s">
        <v>26</v>
      </c>
      <c r="B25" s="474" t="s">
        <v>253</v>
      </c>
      <c r="C25" s="475">
        <f aca="true" t="shared" si="4" ref="C25:O25">C12-C24</f>
        <v>579643</v>
      </c>
      <c r="D25" s="475">
        <f t="shared" si="4"/>
        <v>13919528</v>
      </c>
      <c r="E25" s="475">
        <f t="shared" si="4"/>
        <v>2467071</v>
      </c>
      <c r="F25" s="475">
        <f t="shared" si="4"/>
        <v>-387900</v>
      </c>
      <c r="G25" s="475">
        <f t="shared" si="4"/>
        <v>5011000</v>
      </c>
      <c r="H25" s="475">
        <f t="shared" si="4"/>
        <v>-4755000</v>
      </c>
      <c r="I25" s="475">
        <f t="shared" si="4"/>
        <v>-19019018</v>
      </c>
      <c r="J25" s="475">
        <f t="shared" si="4"/>
        <v>4267139</v>
      </c>
      <c r="K25" s="475">
        <f t="shared" si="4"/>
        <v>1205786</v>
      </c>
      <c r="L25" s="475">
        <f t="shared" si="4"/>
        <v>3874993</v>
      </c>
      <c r="M25" s="475">
        <f t="shared" si="4"/>
        <v>-3289920</v>
      </c>
      <c r="N25" s="475">
        <f t="shared" si="4"/>
        <v>-3873322</v>
      </c>
      <c r="O25" s="476">
        <f t="shared" si="4"/>
        <v>0</v>
      </c>
    </row>
    <row r="26" spans="1:15" ht="15.75" thickBot="1">
      <c r="A26" s="41"/>
      <c r="B26" s="483" t="s">
        <v>254</v>
      </c>
      <c r="C26" s="484"/>
      <c r="D26" s="485">
        <f>C25+D25</f>
        <v>14499171</v>
      </c>
      <c r="E26" s="485">
        <f aca="true" t="shared" si="5" ref="E26:N26">D26+E25</f>
        <v>16966242</v>
      </c>
      <c r="F26" s="485">
        <f t="shared" si="5"/>
        <v>16578342</v>
      </c>
      <c r="G26" s="485">
        <f t="shared" si="5"/>
        <v>21589342</v>
      </c>
      <c r="H26" s="485">
        <f t="shared" si="5"/>
        <v>16834342</v>
      </c>
      <c r="I26" s="485">
        <f t="shared" si="5"/>
        <v>-2184676</v>
      </c>
      <c r="J26" s="485">
        <f t="shared" si="5"/>
        <v>2082463</v>
      </c>
      <c r="K26" s="485">
        <f t="shared" si="5"/>
        <v>3288249</v>
      </c>
      <c r="L26" s="485">
        <f t="shared" si="5"/>
        <v>7163242</v>
      </c>
      <c r="M26" s="485">
        <f t="shared" si="5"/>
        <v>3873322</v>
      </c>
      <c r="N26" s="485">
        <f t="shared" si="5"/>
        <v>0</v>
      </c>
      <c r="O26" s="486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2018. évre&amp;R&amp;"Times New Roman CE,Félkövér dőlt"&amp;12 14sz. melléklet&amp;"Times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C81" sqref="C81"/>
    </sheetView>
  </sheetViews>
  <sheetFormatPr defaultColWidth="9.375" defaultRowHeight="12.75"/>
  <cols>
    <col min="1" max="1" width="8.50390625" style="55" customWidth="1"/>
    <col min="2" max="2" width="51.00390625" style="55" customWidth="1"/>
    <col min="3" max="3" width="14.375" style="55" customWidth="1"/>
    <col min="4" max="4" width="12.125" style="55" customWidth="1"/>
    <col min="5" max="5" width="13.125" style="55" customWidth="1"/>
    <col min="6" max="16384" width="9.375" style="55" customWidth="1"/>
  </cols>
  <sheetData>
    <row r="1" spans="1:5" ht="15.75" customHeight="1">
      <c r="A1" s="246" t="s">
        <v>0</v>
      </c>
      <c r="B1" s="246"/>
      <c r="C1" s="246"/>
      <c r="D1" s="246"/>
      <c r="E1" s="246"/>
    </row>
    <row r="2" spans="1:5" ht="15.75" customHeight="1" thickBot="1">
      <c r="A2" s="247"/>
      <c r="B2" s="247"/>
      <c r="C2" s="247"/>
      <c r="D2" s="487" t="s">
        <v>407</v>
      </c>
      <c r="E2" s="487"/>
    </row>
    <row r="3" spans="1:5" ht="37.5" customHeight="1" thickBot="1">
      <c r="A3" s="279" t="s">
        <v>1</v>
      </c>
      <c r="B3" s="280" t="s">
        <v>2</v>
      </c>
      <c r="C3" s="280" t="s">
        <v>411</v>
      </c>
      <c r="D3" s="280" t="s">
        <v>412</v>
      </c>
      <c r="E3" s="281" t="s">
        <v>413</v>
      </c>
    </row>
    <row r="4" spans="1:5" s="285" customFormat="1" ht="12" customHeight="1" thickBot="1">
      <c r="A4" s="282">
        <v>1</v>
      </c>
      <c r="B4" s="283">
        <v>2</v>
      </c>
      <c r="C4" s="283">
        <v>3</v>
      </c>
      <c r="D4" s="283">
        <v>4</v>
      </c>
      <c r="E4" s="284">
        <v>5</v>
      </c>
    </row>
    <row r="5" spans="1:5" s="56" customFormat="1" ht="12" customHeight="1" thickBot="1">
      <c r="A5" s="361" t="s">
        <v>3</v>
      </c>
      <c r="B5" s="291" t="s">
        <v>269</v>
      </c>
      <c r="C5" s="375">
        <f>C6+C7</f>
        <v>38470000</v>
      </c>
      <c r="D5" s="375">
        <f>D6+D7</f>
        <v>39270000</v>
      </c>
      <c r="E5" s="376">
        <f>E6+E7</f>
        <v>0</v>
      </c>
    </row>
    <row r="6" spans="1:5" s="56" customFormat="1" ht="12" customHeight="1" thickBot="1">
      <c r="A6" s="437" t="s">
        <v>261</v>
      </c>
      <c r="B6" s="292" t="s">
        <v>394</v>
      </c>
      <c r="C6" s="377">
        <v>2620000</v>
      </c>
      <c r="D6" s="377">
        <v>3420000</v>
      </c>
      <c r="E6" s="378"/>
    </row>
    <row r="7" spans="1:5" s="56" customFormat="1" ht="12" customHeight="1" thickBot="1">
      <c r="A7" s="437" t="s">
        <v>192</v>
      </c>
      <c r="B7" s="292" t="s">
        <v>391</v>
      </c>
      <c r="C7" s="379">
        <v>35850000</v>
      </c>
      <c r="D7" s="379">
        <f>SUM(D8:D11)</f>
        <v>35850000</v>
      </c>
      <c r="E7" s="379">
        <f>SUM(E8:E11)</f>
        <v>0</v>
      </c>
    </row>
    <row r="8" spans="1:5" s="56" customFormat="1" ht="12" customHeight="1">
      <c r="A8" s="363" t="s">
        <v>262</v>
      </c>
      <c r="B8" s="298" t="s">
        <v>135</v>
      </c>
      <c r="C8" s="380"/>
      <c r="D8" s="380"/>
      <c r="E8" s="381"/>
    </row>
    <row r="9" spans="1:5" s="56" customFormat="1" ht="12" customHeight="1">
      <c r="A9" s="364" t="s">
        <v>263</v>
      </c>
      <c r="B9" s="299" t="s">
        <v>391</v>
      </c>
      <c r="C9" s="300">
        <v>35850000</v>
      </c>
      <c r="D9" s="300">
        <v>35850000</v>
      </c>
      <c r="E9" s="382"/>
    </row>
    <row r="10" spans="1:5" s="56" customFormat="1" ht="12" customHeight="1">
      <c r="A10" s="364" t="s">
        <v>264</v>
      </c>
      <c r="B10" s="299" t="s">
        <v>61</v>
      </c>
      <c r="C10" s="300"/>
      <c r="D10" s="300"/>
      <c r="E10" s="382"/>
    </row>
    <row r="11" spans="1:5" s="56" customFormat="1" ht="12" customHeight="1" thickBot="1">
      <c r="A11" s="365" t="s">
        <v>265</v>
      </c>
      <c r="B11" s="303" t="s">
        <v>62</v>
      </c>
      <c r="C11" s="383"/>
      <c r="D11" s="383"/>
      <c r="E11" s="384"/>
    </row>
    <row r="12" spans="1:5" s="56" customFormat="1" ht="12" customHeight="1" thickBot="1">
      <c r="A12" s="362" t="s">
        <v>4</v>
      </c>
      <c r="B12" s="292" t="s">
        <v>414</v>
      </c>
      <c r="C12" s="379">
        <f>SUM(C13:C15)</f>
        <v>23339188</v>
      </c>
      <c r="D12" s="379">
        <f>SUM(D13:D15)</f>
        <v>23979268</v>
      </c>
      <c r="E12" s="385">
        <f>SUM(E13:E15)</f>
        <v>0</v>
      </c>
    </row>
    <row r="13" spans="1:5" s="56" customFormat="1" ht="12" customHeight="1">
      <c r="A13" s="366" t="s">
        <v>266</v>
      </c>
      <c r="B13" s="305" t="s">
        <v>424</v>
      </c>
      <c r="C13" s="386">
        <v>23339188</v>
      </c>
      <c r="D13" s="386">
        <v>23339188</v>
      </c>
      <c r="E13" s="387"/>
    </row>
    <row r="14" spans="1:5" s="56" customFormat="1" ht="12" customHeight="1">
      <c r="A14" s="363" t="s">
        <v>267</v>
      </c>
      <c r="B14" s="299" t="s">
        <v>131</v>
      </c>
      <c r="C14" s="380"/>
      <c r="D14" s="380"/>
      <c r="E14" s="381"/>
    </row>
    <row r="15" spans="1:5" s="56" customFormat="1" ht="12" customHeight="1" thickBot="1">
      <c r="A15" s="367" t="s">
        <v>268</v>
      </c>
      <c r="B15" s="308" t="s">
        <v>423</v>
      </c>
      <c r="C15" s="388"/>
      <c r="D15" s="388">
        <v>640080</v>
      </c>
      <c r="E15" s="389"/>
    </row>
    <row r="16" spans="1:5" s="56" customFormat="1" ht="12" customHeight="1" thickBot="1">
      <c r="A16" s="362" t="s">
        <v>5</v>
      </c>
      <c r="B16" s="292" t="s">
        <v>415</v>
      </c>
      <c r="C16" s="379">
        <f>C17+C18+C19+C20+C21+C22+C23</f>
        <v>15713933</v>
      </c>
      <c r="D16" s="379">
        <f>D17+D18+D19+D20+D21+D22+D23</f>
        <v>35494221</v>
      </c>
      <c r="E16" s="385">
        <f>E17+E18+E19+E20+E21+E22+E23</f>
        <v>0</v>
      </c>
    </row>
    <row r="17" spans="1:5" s="56" customFormat="1" ht="12" customHeight="1">
      <c r="A17" s="366" t="s">
        <v>168</v>
      </c>
      <c r="B17" s="305" t="s">
        <v>422</v>
      </c>
      <c r="C17" s="386">
        <v>5981373</v>
      </c>
      <c r="D17" s="386">
        <v>5981373</v>
      </c>
      <c r="E17" s="387"/>
    </row>
    <row r="18" spans="1:5" s="56" customFormat="1" ht="12" customHeight="1">
      <c r="A18" s="364" t="s">
        <v>169</v>
      </c>
      <c r="B18" s="299" t="s">
        <v>425</v>
      </c>
      <c r="C18" s="300">
        <v>4932560</v>
      </c>
      <c r="D18" s="300">
        <v>5347011</v>
      </c>
      <c r="E18" s="382"/>
    </row>
    <row r="19" spans="1:5" s="56" customFormat="1" ht="12" customHeight="1">
      <c r="A19" s="364" t="s">
        <v>170</v>
      </c>
      <c r="B19" s="299" t="s">
        <v>426</v>
      </c>
      <c r="C19" s="300">
        <v>1800000</v>
      </c>
      <c r="D19" s="300">
        <v>1800000</v>
      </c>
      <c r="E19" s="382"/>
    </row>
    <row r="20" spans="1:5" s="56" customFormat="1" ht="12" customHeight="1">
      <c r="A20" s="367" t="s">
        <v>171</v>
      </c>
      <c r="B20" s="299" t="s">
        <v>421</v>
      </c>
      <c r="C20" s="388">
        <v>3000000</v>
      </c>
      <c r="D20" s="388">
        <v>16846117</v>
      </c>
      <c r="E20" s="389"/>
    </row>
    <row r="21" spans="1:5" s="56" customFormat="1" ht="12" customHeight="1">
      <c r="A21" s="367" t="s">
        <v>270</v>
      </c>
      <c r="B21" s="299" t="s">
        <v>420</v>
      </c>
      <c r="C21" s="388"/>
      <c r="D21" s="388">
        <v>5409000</v>
      </c>
      <c r="E21" s="389"/>
    </row>
    <row r="22" spans="1:5" s="56" customFormat="1" ht="12" customHeight="1">
      <c r="A22" s="364" t="s">
        <v>271</v>
      </c>
      <c r="B22" s="299" t="s">
        <v>419</v>
      </c>
      <c r="C22" s="300"/>
      <c r="D22" s="300">
        <v>110720</v>
      </c>
      <c r="E22" s="382"/>
    </row>
    <row r="23" spans="1:5" s="56" customFormat="1" ht="12" customHeight="1">
      <c r="A23" s="368" t="s">
        <v>272</v>
      </c>
      <c r="B23" s="311" t="s">
        <v>186</v>
      </c>
      <c r="C23" s="390">
        <f>C24+C25+C26+C27</f>
        <v>0</v>
      </c>
      <c r="D23" s="390">
        <f>D24+D25+D26+D27</f>
        <v>0</v>
      </c>
      <c r="E23" s="391">
        <f>E24+E25+E26+E27</f>
        <v>0</v>
      </c>
    </row>
    <row r="24" spans="1:5" s="56" customFormat="1" ht="12" customHeight="1">
      <c r="A24" s="364" t="s">
        <v>273</v>
      </c>
      <c r="B24" s="312" t="s">
        <v>211</v>
      </c>
      <c r="C24" s="392"/>
      <c r="D24" s="392"/>
      <c r="E24" s="393"/>
    </row>
    <row r="25" spans="1:5" s="56" customFormat="1" ht="12" customHeight="1">
      <c r="A25" s="364" t="s">
        <v>274</v>
      </c>
      <c r="B25" s="312" t="s">
        <v>155</v>
      </c>
      <c r="C25" s="392"/>
      <c r="D25" s="392"/>
      <c r="E25" s="393"/>
    </row>
    <row r="26" spans="1:5" s="56" customFormat="1" ht="12" customHeight="1">
      <c r="A26" s="364" t="s">
        <v>275</v>
      </c>
      <c r="B26" s="312" t="s">
        <v>66</v>
      </c>
      <c r="C26" s="392"/>
      <c r="D26" s="392"/>
      <c r="E26" s="393"/>
    </row>
    <row r="27" spans="1:5" s="56" customFormat="1" ht="12" customHeight="1" thickBot="1">
      <c r="A27" s="367" t="s">
        <v>276</v>
      </c>
      <c r="B27" s="313" t="s">
        <v>67</v>
      </c>
      <c r="C27" s="394"/>
      <c r="D27" s="394"/>
      <c r="E27" s="395"/>
    </row>
    <row r="28" spans="1:5" s="56" customFormat="1" ht="12" customHeight="1" thickBot="1">
      <c r="A28" s="362" t="s">
        <v>6</v>
      </c>
      <c r="B28" s="292" t="s">
        <v>427</v>
      </c>
      <c r="C28" s="379">
        <f>C29+C36</f>
        <v>14028568</v>
      </c>
      <c r="D28" s="379">
        <f>D29+D36</f>
        <v>16615550</v>
      </c>
      <c r="E28" s="385">
        <f>E29+E36</f>
        <v>0</v>
      </c>
    </row>
    <row r="29" spans="1:5" s="56" customFormat="1" ht="12" customHeight="1">
      <c r="A29" s="369" t="s">
        <v>172</v>
      </c>
      <c r="B29" s="314" t="s">
        <v>212</v>
      </c>
      <c r="C29" s="396">
        <f>C30+C31+C32+C33+C34+C35</f>
        <v>14028568</v>
      </c>
      <c r="D29" s="396">
        <v>16615550</v>
      </c>
      <c r="E29" s="396">
        <f>E30+E31+E32+E33+E34</f>
        <v>0</v>
      </c>
    </row>
    <row r="30" spans="1:5" s="56" customFormat="1" ht="12" customHeight="1">
      <c r="A30" s="364" t="s">
        <v>277</v>
      </c>
      <c r="B30" s="312" t="s">
        <v>214</v>
      </c>
      <c r="C30" s="392"/>
      <c r="D30" s="392"/>
      <c r="E30" s="393"/>
    </row>
    <row r="31" spans="1:5" s="56" customFormat="1" ht="12" customHeight="1">
      <c r="A31" s="364" t="s">
        <v>278</v>
      </c>
      <c r="B31" s="312" t="s">
        <v>213</v>
      </c>
      <c r="C31" s="392"/>
      <c r="D31" s="392"/>
      <c r="E31" s="393"/>
    </row>
    <row r="32" spans="1:5" s="56" customFormat="1" ht="12" customHeight="1">
      <c r="A32" s="364" t="s">
        <v>279</v>
      </c>
      <c r="B32" s="312" t="s">
        <v>428</v>
      </c>
      <c r="C32" s="392">
        <v>14028568</v>
      </c>
      <c r="D32" s="392">
        <v>16615550</v>
      </c>
      <c r="E32" s="393"/>
    </row>
    <row r="33" spans="1:5" s="56" customFormat="1" ht="12" customHeight="1">
      <c r="A33" s="364" t="s">
        <v>279</v>
      </c>
      <c r="B33" s="313" t="s">
        <v>216</v>
      </c>
      <c r="C33" s="394"/>
      <c r="D33" s="394"/>
      <c r="E33" s="395"/>
    </row>
    <row r="34" spans="1:5" s="56" customFormat="1" ht="12" customHeight="1">
      <c r="A34" s="364" t="s">
        <v>280</v>
      </c>
      <c r="B34" s="313" t="s">
        <v>257</v>
      </c>
      <c r="C34" s="394"/>
      <c r="D34" s="394"/>
      <c r="E34" s="395"/>
    </row>
    <row r="35" spans="1:5" s="56" customFormat="1" ht="12" customHeight="1">
      <c r="A35" s="364" t="s">
        <v>281</v>
      </c>
      <c r="B35" s="313" t="s">
        <v>258</v>
      </c>
      <c r="C35" s="394"/>
      <c r="D35" s="394"/>
      <c r="E35" s="395"/>
    </row>
    <row r="36" spans="1:5" s="56" customFormat="1" ht="12" customHeight="1">
      <c r="A36" s="368" t="s">
        <v>173</v>
      </c>
      <c r="B36" s="311" t="s">
        <v>283</v>
      </c>
      <c r="C36" s="390">
        <f>C37+C38+C39+C40</f>
        <v>0</v>
      </c>
      <c r="D36" s="390">
        <f>D37+D38+D39+D40</f>
        <v>0</v>
      </c>
      <c r="E36" s="391">
        <f>E37+E38+E39+E40</f>
        <v>0</v>
      </c>
    </row>
    <row r="37" spans="1:5" s="56" customFormat="1" ht="12" customHeight="1">
      <c r="A37" s="364" t="s">
        <v>282</v>
      </c>
      <c r="B37" s="312" t="s">
        <v>214</v>
      </c>
      <c r="C37" s="392"/>
      <c r="D37" s="392"/>
      <c r="E37" s="393"/>
    </row>
    <row r="38" spans="1:5" s="56" customFormat="1" ht="12" customHeight="1">
      <c r="A38" s="364" t="s">
        <v>284</v>
      </c>
      <c r="B38" s="312" t="s">
        <v>215</v>
      </c>
      <c r="C38" s="392"/>
      <c r="D38" s="392"/>
      <c r="E38" s="393"/>
    </row>
    <row r="39" spans="1:5" s="56" customFormat="1" ht="12" customHeight="1">
      <c r="A39" s="364" t="s">
        <v>285</v>
      </c>
      <c r="B39" s="312" t="s">
        <v>392</v>
      </c>
      <c r="C39" s="392"/>
      <c r="D39" s="392"/>
      <c r="E39" s="393"/>
    </row>
    <row r="40" spans="1:5" s="56" customFormat="1" ht="12" customHeight="1" thickBot="1">
      <c r="A40" s="367" t="s">
        <v>187</v>
      </c>
      <c r="B40" s="313" t="s">
        <v>256</v>
      </c>
      <c r="C40" s="394"/>
      <c r="D40" s="394"/>
      <c r="E40" s="395"/>
    </row>
    <row r="41" spans="1:5" s="56" customFormat="1" ht="12" customHeight="1" thickBot="1">
      <c r="A41" s="362" t="s">
        <v>7</v>
      </c>
      <c r="B41" s="292" t="s">
        <v>286</v>
      </c>
      <c r="C41" s="347">
        <f>C42+C43</f>
        <v>0</v>
      </c>
      <c r="D41" s="347">
        <f>D42+D43</f>
        <v>0</v>
      </c>
      <c r="E41" s="374">
        <f>E42+E43</f>
        <v>0</v>
      </c>
    </row>
    <row r="42" spans="1:5" s="56" customFormat="1" ht="12" customHeight="1">
      <c r="A42" s="370" t="s">
        <v>174</v>
      </c>
      <c r="B42" s="315" t="s">
        <v>183</v>
      </c>
      <c r="C42" s="319"/>
      <c r="D42" s="319"/>
      <c r="E42" s="397"/>
    </row>
    <row r="43" spans="1:5" s="56" customFormat="1" ht="12" customHeight="1" thickBot="1">
      <c r="A43" s="371" t="s">
        <v>175</v>
      </c>
      <c r="B43" s="305" t="s">
        <v>182</v>
      </c>
      <c r="C43" s="372"/>
      <c r="D43" s="372"/>
      <c r="E43" s="373"/>
    </row>
    <row r="44" spans="1:5" s="56" customFormat="1" ht="12" customHeight="1" thickBot="1">
      <c r="A44" s="362" t="s">
        <v>8</v>
      </c>
      <c r="B44" s="292" t="s">
        <v>418</v>
      </c>
      <c r="C44" s="379">
        <f>SUM(C45:C46)</f>
        <v>100000</v>
      </c>
      <c r="D44" s="379">
        <f>SUM(D45:D46)</f>
        <v>17874500</v>
      </c>
      <c r="E44" s="385">
        <f>SUM(E45:E46)</f>
        <v>0</v>
      </c>
    </row>
    <row r="45" spans="1:5" s="56" customFormat="1" ht="12" customHeight="1">
      <c r="A45" s="366" t="s">
        <v>176</v>
      </c>
      <c r="B45" s="305" t="s">
        <v>417</v>
      </c>
      <c r="C45" s="386">
        <v>100000</v>
      </c>
      <c r="D45" s="386">
        <v>100000</v>
      </c>
      <c r="E45" s="387"/>
    </row>
    <row r="46" spans="1:5" s="56" customFormat="1" ht="12" customHeight="1" thickBot="1">
      <c r="A46" s="364" t="s">
        <v>177</v>
      </c>
      <c r="B46" s="299" t="s">
        <v>416</v>
      </c>
      <c r="C46" s="300"/>
      <c r="D46" s="300">
        <v>17774500</v>
      </c>
      <c r="E46" s="382"/>
    </row>
    <row r="47" spans="1:5" s="56" customFormat="1" ht="12" customHeight="1" thickBot="1">
      <c r="A47" s="362" t="s">
        <v>9</v>
      </c>
      <c r="B47" s="316" t="s">
        <v>188</v>
      </c>
      <c r="C47" s="379">
        <f>C5+C12+C16+C28+C41+C44</f>
        <v>91651689</v>
      </c>
      <c r="D47" s="379">
        <f>D5+D12+D16+D28+D41+D44</f>
        <v>133233539</v>
      </c>
      <c r="E47" s="385">
        <f>E5+E12+E16+E28+E41+E44</f>
        <v>0</v>
      </c>
    </row>
    <row r="48" spans="1:5" s="56" customFormat="1" ht="12" customHeight="1">
      <c r="A48" s="369" t="s">
        <v>10</v>
      </c>
      <c r="B48" s="314" t="s">
        <v>189</v>
      </c>
      <c r="C48" s="438"/>
      <c r="D48" s="438"/>
      <c r="E48" s="439"/>
    </row>
    <row r="49" spans="1:5" s="56" customFormat="1" ht="12" customHeight="1">
      <c r="A49" s="366" t="s">
        <v>178</v>
      </c>
      <c r="B49" s="317" t="s">
        <v>184</v>
      </c>
      <c r="C49" s="398" t="s">
        <v>287</v>
      </c>
      <c r="D49" s="398"/>
      <c r="E49" s="399"/>
    </row>
    <row r="50" spans="1:5" s="56" customFormat="1" ht="12" customHeight="1">
      <c r="A50" s="366" t="s">
        <v>179</v>
      </c>
      <c r="B50" s="318" t="s">
        <v>185</v>
      </c>
      <c r="C50" s="400"/>
      <c r="D50" s="400"/>
      <c r="E50" s="401"/>
    </row>
    <row r="51" spans="1:5" s="56" customFormat="1" ht="12" customHeight="1" thickBot="1">
      <c r="A51" s="363" t="s">
        <v>11</v>
      </c>
      <c r="B51" s="298" t="s">
        <v>138</v>
      </c>
      <c r="C51" s="380"/>
      <c r="D51" s="380"/>
      <c r="E51" s="381"/>
    </row>
    <row r="52" spans="1:5" s="56" customFormat="1" ht="12" customHeight="1" thickBot="1">
      <c r="A52" s="362" t="s">
        <v>12</v>
      </c>
      <c r="B52" s="292" t="s">
        <v>139</v>
      </c>
      <c r="C52" s="377"/>
      <c r="D52" s="377"/>
      <c r="E52" s="378"/>
    </row>
    <row r="53" spans="1:5" s="56" customFormat="1" ht="12" customHeight="1" thickBot="1">
      <c r="A53" s="362" t="s">
        <v>13</v>
      </c>
      <c r="B53" s="292" t="s">
        <v>393</v>
      </c>
      <c r="C53" s="379">
        <f>C47+C48+C51+C52</f>
        <v>91651689</v>
      </c>
      <c r="D53" s="379">
        <f>D47+D48+D49+D50+D51+D52</f>
        <v>133233539</v>
      </c>
      <c r="E53" s="379">
        <f>E47+E48+E49+E50+E51+E52</f>
        <v>0</v>
      </c>
    </row>
    <row r="54" spans="1:5" s="64" customFormat="1" ht="12.75" customHeight="1">
      <c r="A54" s="248"/>
      <c r="B54" s="249"/>
      <c r="C54" s="63"/>
      <c r="D54" s="63"/>
      <c r="E54" s="63"/>
    </row>
    <row r="55" spans="1:5" s="64" customFormat="1" ht="12.75" customHeight="1">
      <c r="A55" s="248"/>
      <c r="B55" s="249"/>
      <c r="C55" s="63"/>
      <c r="D55" s="63"/>
      <c r="E55" s="63"/>
    </row>
    <row r="56" spans="1:5" s="64" customFormat="1" ht="12.75" customHeight="1">
      <c r="A56" s="248"/>
      <c r="B56" s="249"/>
      <c r="C56" s="63"/>
      <c r="D56" s="63"/>
      <c r="E56" s="63"/>
    </row>
    <row r="57" spans="1:5" s="64" customFormat="1" ht="12.75" customHeight="1">
      <c r="A57" s="248"/>
      <c r="B57" s="249"/>
      <c r="C57" s="63"/>
      <c r="D57" s="63"/>
      <c r="E57" s="63"/>
    </row>
    <row r="58" spans="1:5" s="64" customFormat="1" ht="12.75" customHeight="1">
      <c r="A58" s="248"/>
      <c r="B58" s="249"/>
      <c r="C58" s="63"/>
      <c r="D58" s="63"/>
      <c r="E58" s="63"/>
    </row>
    <row r="59" spans="1:5" ht="12.75" customHeight="1">
      <c r="A59" s="250"/>
      <c r="B59" s="250"/>
      <c r="C59" s="250"/>
      <c r="D59" s="250"/>
      <c r="E59" s="250"/>
    </row>
    <row r="60" spans="1:5" ht="16.5" customHeight="1">
      <c r="A60" s="251" t="s">
        <v>33</v>
      </c>
      <c r="B60" s="251"/>
      <c r="C60" s="251"/>
      <c r="D60" s="251"/>
      <c r="E60" s="251"/>
    </row>
    <row r="61" spans="1:5" ht="16.5" customHeight="1" thickBot="1">
      <c r="A61" s="252"/>
      <c r="B61" s="252"/>
      <c r="C61" s="252"/>
      <c r="D61" s="488" t="s">
        <v>49</v>
      </c>
      <c r="E61" s="488"/>
    </row>
    <row r="62" spans="1:5" ht="37.5" customHeight="1" thickBot="1">
      <c r="A62" s="286" t="s">
        <v>1</v>
      </c>
      <c r="B62" s="287" t="s">
        <v>34</v>
      </c>
      <c r="C62" s="280" t="s">
        <v>430</v>
      </c>
      <c r="D62" s="280" t="s">
        <v>412</v>
      </c>
      <c r="E62" s="281" t="s">
        <v>413</v>
      </c>
    </row>
    <row r="63" spans="1:5" s="285" customFormat="1" ht="12" customHeight="1" thickBot="1">
      <c r="A63" s="288">
        <v>1</v>
      </c>
      <c r="B63" s="289">
        <v>2</v>
      </c>
      <c r="C63" s="289">
        <v>3</v>
      </c>
      <c r="D63" s="289">
        <v>4</v>
      </c>
      <c r="E63" s="290">
        <v>5</v>
      </c>
    </row>
    <row r="64" spans="1:5" ht="12" customHeight="1" thickBot="1">
      <c r="A64" s="361" t="s">
        <v>3</v>
      </c>
      <c r="B64" s="320" t="s">
        <v>197</v>
      </c>
      <c r="C64" s="293">
        <v>45656442</v>
      </c>
      <c r="D64" s="293">
        <f>SUM(D65:D71)</f>
        <v>54450441</v>
      </c>
      <c r="E64" s="294">
        <f>SUM(E65:E71)</f>
        <v>0</v>
      </c>
    </row>
    <row r="65" spans="1:5" ht="12" customHeight="1">
      <c r="A65" s="370" t="s">
        <v>190</v>
      </c>
      <c r="B65" s="315" t="s">
        <v>383</v>
      </c>
      <c r="C65" s="321">
        <v>17225540</v>
      </c>
      <c r="D65" s="321">
        <v>17986540</v>
      </c>
      <c r="E65" s="322"/>
    </row>
    <row r="66" spans="1:5" ht="12" customHeight="1">
      <c r="A66" s="364" t="s">
        <v>191</v>
      </c>
      <c r="B66" s="299" t="s">
        <v>437</v>
      </c>
      <c r="C66" s="301">
        <v>2940037</v>
      </c>
      <c r="D66" s="301">
        <v>3031086</v>
      </c>
      <c r="E66" s="302"/>
    </row>
    <row r="67" spans="1:5" ht="12" customHeight="1">
      <c r="A67" s="364" t="s">
        <v>192</v>
      </c>
      <c r="B67" s="299" t="s">
        <v>384</v>
      </c>
      <c r="C67" s="309">
        <v>15316000</v>
      </c>
      <c r="D67" s="309">
        <v>20602500</v>
      </c>
      <c r="E67" s="310"/>
    </row>
    <row r="68" spans="1:5" ht="12" customHeight="1">
      <c r="A68" s="364" t="s">
        <v>193</v>
      </c>
      <c r="B68" s="323" t="s">
        <v>385</v>
      </c>
      <c r="C68" s="309">
        <v>310000</v>
      </c>
      <c r="D68" s="309">
        <v>1945500</v>
      </c>
      <c r="E68" s="310"/>
    </row>
    <row r="69" spans="1:5" ht="12" customHeight="1">
      <c r="A69" s="364" t="s">
        <v>194</v>
      </c>
      <c r="B69" s="324" t="s">
        <v>438</v>
      </c>
      <c r="C69" s="309">
        <v>5384865</v>
      </c>
      <c r="D69" s="309">
        <v>6384865</v>
      </c>
      <c r="E69" s="310"/>
    </row>
    <row r="70" spans="1:5" ht="12" customHeight="1">
      <c r="A70" s="364" t="s">
        <v>195</v>
      </c>
      <c r="B70" s="299" t="s">
        <v>439</v>
      </c>
      <c r="C70" s="309">
        <v>4480000</v>
      </c>
      <c r="D70" s="309">
        <v>4480000</v>
      </c>
      <c r="E70" s="310"/>
    </row>
    <row r="71" spans="1:5" ht="12" customHeight="1" thickBot="1">
      <c r="A71" s="364" t="s">
        <v>196</v>
      </c>
      <c r="B71" s="325" t="s">
        <v>442</v>
      </c>
      <c r="C71" s="309"/>
      <c r="D71" s="309">
        <v>19950</v>
      </c>
      <c r="E71" s="310"/>
    </row>
    <row r="72" spans="1:5" ht="12" customHeight="1" thickBot="1">
      <c r="A72" s="362" t="s">
        <v>4</v>
      </c>
      <c r="B72" s="326" t="s">
        <v>203</v>
      </c>
      <c r="C72" s="297">
        <f>SUM(C73:C77)</f>
        <v>27678179</v>
      </c>
      <c r="D72" s="297">
        <f>SUM(D73:D77)</f>
        <v>52856498</v>
      </c>
      <c r="E72" s="304">
        <f>SUM(E73:E77)</f>
        <v>0</v>
      </c>
    </row>
    <row r="73" spans="1:5" ht="12" customHeight="1">
      <c r="A73" s="366" t="s">
        <v>198</v>
      </c>
      <c r="B73" s="305" t="s">
        <v>386</v>
      </c>
      <c r="C73" s="306">
        <v>235000</v>
      </c>
      <c r="D73" s="306">
        <v>5982319</v>
      </c>
      <c r="E73" s="307"/>
    </row>
    <row r="74" spans="1:5" ht="12" customHeight="1">
      <c r="A74" s="366" t="s">
        <v>199</v>
      </c>
      <c r="B74" s="299" t="s">
        <v>387</v>
      </c>
      <c r="C74" s="301">
        <v>27358179</v>
      </c>
      <c r="D74" s="301">
        <v>46789179</v>
      </c>
      <c r="E74" s="302"/>
    </row>
    <row r="75" spans="1:5" ht="12" customHeight="1">
      <c r="A75" s="366" t="s">
        <v>200</v>
      </c>
      <c r="B75" s="299" t="s">
        <v>217</v>
      </c>
      <c r="C75" s="301"/>
      <c r="D75" s="301"/>
      <c r="E75" s="302"/>
    </row>
    <row r="76" spans="1:5" ht="12" customHeight="1">
      <c r="A76" s="366" t="s">
        <v>201</v>
      </c>
      <c r="B76" s="299" t="s">
        <v>141</v>
      </c>
      <c r="C76" s="301"/>
      <c r="D76" s="301"/>
      <c r="E76" s="302"/>
    </row>
    <row r="77" spans="1:5" ht="12" customHeight="1" thickBot="1">
      <c r="A77" s="367" t="s">
        <v>202</v>
      </c>
      <c r="B77" s="325" t="s">
        <v>440</v>
      </c>
      <c r="C77" s="309">
        <v>85000</v>
      </c>
      <c r="D77" s="309">
        <v>85000</v>
      </c>
      <c r="E77" s="310"/>
    </row>
    <row r="78" spans="1:5" ht="12" customHeight="1" thickBot="1">
      <c r="A78" s="362" t="s">
        <v>5</v>
      </c>
      <c r="B78" s="326" t="s">
        <v>204</v>
      </c>
      <c r="C78" s="297">
        <f>SUM(C79:C81)</f>
        <v>18217068</v>
      </c>
      <c r="D78" s="297">
        <f>SUM(D79:D81)</f>
        <v>25318043</v>
      </c>
      <c r="E78" s="304">
        <f>SUM(E79:E81)</f>
        <v>0</v>
      </c>
    </row>
    <row r="79" spans="1:5" ht="12" customHeight="1">
      <c r="A79" s="366" t="s">
        <v>168</v>
      </c>
      <c r="B79" s="305" t="s">
        <v>390</v>
      </c>
      <c r="C79" s="306">
        <v>18217068</v>
      </c>
      <c r="D79" s="306">
        <v>25318043</v>
      </c>
      <c r="E79" s="307"/>
    </row>
    <row r="80" spans="1:5" ht="12" customHeight="1">
      <c r="A80" s="364" t="s">
        <v>169</v>
      </c>
      <c r="B80" s="299" t="s">
        <v>259</v>
      </c>
      <c r="C80" s="301"/>
      <c r="D80" s="301"/>
      <c r="E80" s="302"/>
    </row>
    <row r="81" spans="1:5" ht="12" customHeight="1" thickBot="1">
      <c r="A81" s="367" t="s">
        <v>170</v>
      </c>
      <c r="B81" s="299" t="s">
        <v>218</v>
      </c>
      <c r="C81" s="309"/>
      <c r="D81" s="309"/>
      <c r="E81" s="310"/>
    </row>
    <row r="82" spans="1:5" ht="12" customHeight="1" thickBot="1">
      <c r="A82" s="362" t="s">
        <v>6</v>
      </c>
      <c r="B82" s="326" t="s">
        <v>160</v>
      </c>
      <c r="C82" s="295"/>
      <c r="D82" s="295"/>
      <c r="E82" s="296"/>
    </row>
    <row r="83" spans="1:5" ht="12" customHeight="1" thickBot="1">
      <c r="A83" s="362" t="s">
        <v>7</v>
      </c>
      <c r="B83" s="326" t="s">
        <v>161</v>
      </c>
      <c r="C83" s="295"/>
      <c r="D83" s="295"/>
      <c r="E83" s="296"/>
    </row>
    <row r="84" spans="1:5" ht="12" customHeight="1" thickBot="1">
      <c r="A84" s="362" t="s">
        <v>8</v>
      </c>
      <c r="B84" s="326" t="s">
        <v>260</v>
      </c>
      <c r="C84" s="295"/>
      <c r="D84" s="295"/>
      <c r="E84" s="296"/>
    </row>
    <row r="85" spans="1:5" ht="12" customHeight="1" thickBot="1">
      <c r="A85" s="362" t="s">
        <v>9</v>
      </c>
      <c r="B85" s="326" t="s">
        <v>288</v>
      </c>
      <c r="C85" s="297">
        <f>SUM(C86:C87)</f>
        <v>100000</v>
      </c>
      <c r="D85" s="297">
        <f>SUM(D86:D87)</f>
        <v>608557</v>
      </c>
      <c r="E85" s="304">
        <f>SUM(E86:E87)</f>
        <v>0</v>
      </c>
    </row>
    <row r="86" spans="1:5" ht="12" customHeight="1">
      <c r="A86" s="366" t="s">
        <v>180</v>
      </c>
      <c r="B86" s="305" t="s">
        <v>388</v>
      </c>
      <c r="C86" s="306">
        <v>100000</v>
      </c>
      <c r="D86" s="306">
        <v>100000</v>
      </c>
      <c r="E86" s="307"/>
    </row>
    <row r="87" spans="1:5" ht="12" customHeight="1" thickBot="1">
      <c r="A87" s="367" t="s">
        <v>181</v>
      </c>
      <c r="B87" s="325" t="s">
        <v>441</v>
      </c>
      <c r="C87" s="309"/>
      <c r="D87" s="309">
        <v>508557</v>
      </c>
      <c r="E87" s="310"/>
    </row>
    <row r="88" spans="1:5" ht="12" customHeight="1" thickBot="1">
      <c r="A88" s="362" t="s">
        <v>26</v>
      </c>
      <c r="B88" s="326" t="s">
        <v>389</v>
      </c>
      <c r="C88" s="297">
        <f>C64+C72+C78+C82+C83+C84+C85</f>
        <v>91651689</v>
      </c>
      <c r="D88" s="297">
        <f>D64+D72+D78+D82+D83+D84+D85</f>
        <v>133233539</v>
      </c>
      <c r="E88" s="297">
        <f>E64+E72+E78+E82+E83+E84+E85</f>
        <v>0</v>
      </c>
    </row>
    <row r="89" ht="15">
      <c r="A89" s="107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Fácánkert Község Önkormányzata
2018.  ÉVI KÖLTSÉGVETÉSÉNEK PÉNZÜGYI MÉRLEGE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45" t="s">
        <v>408</v>
      </c>
      <c r="B1" s="42"/>
      <c r="C1" s="42"/>
      <c r="D1" s="42"/>
    </row>
    <row r="2" spans="1:4" s="43" customFormat="1" ht="27.75" customHeight="1" thickBot="1">
      <c r="A2" s="51"/>
      <c r="B2" s="51"/>
      <c r="C2" s="51"/>
      <c r="D2" s="51" t="s">
        <v>407</v>
      </c>
    </row>
    <row r="3" spans="1:4" s="48" customFormat="1" ht="24" customHeight="1">
      <c r="A3" s="489" t="s">
        <v>40</v>
      </c>
      <c r="B3" s="489" t="s">
        <v>157</v>
      </c>
      <c r="C3" s="489" t="s">
        <v>162</v>
      </c>
      <c r="D3" s="489" t="s">
        <v>158</v>
      </c>
    </row>
    <row r="4" spans="1:4" s="44" customFormat="1" ht="16.5" customHeight="1">
      <c r="A4" s="490"/>
      <c r="B4" s="490"/>
      <c r="C4" s="490"/>
      <c r="D4" s="490"/>
    </row>
    <row r="5" spans="1:4" s="46" customFormat="1" ht="13.5" customHeight="1" thickBot="1">
      <c r="A5" s="490"/>
      <c r="B5" s="491"/>
      <c r="C5" s="491"/>
      <c r="D5" s="491"/>
    </row>
    <row r="6" spans="1:4" s="44" customFormat="1" ht="16.5" customHeight="1" thickBot="1">
      <c r="A6" s="491"/>
      <c r="B6" s="49" t="s">
        <v>42</v>
      </c>
      <c r="C6" s="50" t="s">
        <v>41</v>
      </c>
      <c r="D6" s="50" t="s">
        <v>43</v>
      </c>
    </row>
    <row r="7" spans="1:4" s="47" customFormat="1" ht="13.5" thickBot="1">
      <c r="A7" s="112">
        <v>1</v>
      </c>
      <c r="B7" s="113">
        <v>2</v>
      </c>
      <c r="C7" s="113">
        <v>3</v>
      </c>
      <c r="D7" s="113">
        <v>4</v>
      </c>
    </row>
    <row r="8" spans="1:4" ht="20.25" customHeight="1">
      <c r="A8" s="57" t="s">
        <v>327</v>
      </c>
      <c r="B8" s="60"/>
      <c r="C8" s="60"/>
      <c r="D8" s="253"/>
    </row>
    <row r="9" spans="1:4" ht="15">
      <c r="A9" s="58" t="s">
        <v>328</v>
      </c>
      <c r="B9" s="61"/>
      <c r="C9" s="61"/>
      <c r="D9" s="253">
        <v>6728640</v>
      </c>
    </row>
    <row r="10" spans="1:4" ht="15">
      <c r="A10" s="58" t="s">
        <v>329</v>
      </c>
      <c r="B10" s="61">
        <v>22300</v>
      </c>
      <c r="C10" s="61"/>
      <c r="D10" s="253">
        <v>2368260</v>
      </c>
    </row>
    <row r="11" spans="1:4" ht="15">
      <c r="A11" s="58" t="s">
        <v>330</v>
      </c>
      <c r="B11" s="61"/>
      <c r="C11" s="61"/>
      <c r="D11" s="253">
        <v>2912000</v>
      </c>
    </row>
    <row r="12" spans="1:4" ht="15">
      <c r="A12" s="58" t="s">
        <v>331</v>
      </c>
      <c r="B12" s="61"/>
      <c r="C12" s="61"/>
      <c r="D12" s="253">
        <v>100000</v>
      </c>
    </row>
    <row r="13" spans="1:4" ht="15">
      <c r="A13" s="58" t="s">
        <v>332</v>
      </c>
      <c r="B13" s="61"/>
      <c r="C13" s="61"/>
      <c r="D13" s="253">
        <v>1348380</v>
      </c>
    </row>
    <row r="14" spans="1:4" ht="15">
      <c r="A14" s="58" t="s">
        <v>219</v>
      </c>
      <c r="B14" s="61">
        <v>2550</v>
      </c>
      <c r="C14" s="61">
        <v>28</v>
      </c>
      <c r="D14" s="253">
        <v>71400</v>
      </c>
    </row>
    <row r="15" spans="1:4" ht="15">
      <c r="A15" s="58" t="s">
        <v>333</v>
      </c>
      <c r="B15" s="61">
        <v>2700</v>
      </c>
      <c r="C15" s="61"/>
      <c r="D15" s="253">
        <v>3500000</v>
      </c>
    </row>
    <row r="16" spans="1:4" ht="15">
      <c r="A16" s="58" t="s">
        <v>334</v>
      </c>
      <c r="B16" s="61">
        <v>1140</v>
      </c>
      <c r="C16" s="61">
        <v>705</v>
      </c>
      <c r="D16" s="253">
        <v>1200000</v>
      </c>
    </row>
    <row r="17" spans="1:4" ht="15">
      <c r="A17" s="58" t="s">
        <v>220</v>
      </c>
      <c r="B17" s="61"/>
      <c r="C17" s="61"/>
      <c r="D17" s="253"/>
    </row>
    <row r="18" spans="1:4" ht="15">
      <c r="A18" s="58" t="s">
        <v>308</v>
      </c>
      <c r="B18" s="61">
        <v>55360</v>
      </c>
      <c r="C18" s="61">
        <v>8</v>
      </c>
      <c r="D18" s="253">
        <v>442880</v>
      </c>
    </row>
    <row r="19" spans="1:4" ht="15">
      <c r="A19" s="58" t="s">
        <v>338</v>
      </c>
      <c r="B19" s="61">
        <v>2500000</v>
      </c>
      <c r="C19" s="61">
        <v>12</v>
      </c>
      <c r="D19" s="253">
        <v>2500000</v>
      </c>
    </row>
    <row r="20" spans="1:4" ht="15">
      <c r="A20" s="58" t="s">
        <v>373</v>
      </c>
      <c r="B20" s="61">
        <v>285</v>
      </c>
      <c r="C20" s="61">
        <v>567</v>
      </c>
      <c r="D20" s="253">
        <v>161595</v>
      </c>
    </row>
    <row r="21" spans="1:4" ht="15">
      <c r="A21" s="58"/>
      <c r="B21" s="61"/>
      <c r="C21" s="61"/>
      <c r="D21" s="253">
        <f>B21*C21/1000</f>
        <v>0</v>
      </c>
    </row>
    <row r="22" spans="1:4" ht="15">
      <c r="A22" s="58" t="s">
        <v>377</v>
      </c>
      <c r="B22" s="61"/>
      <c r="C22" s="61"/>
      <c r="D22" s="253">
        <v>-13231270</v>
      </c>
    </row>
    <row r="23" spans="1:4" ht="15">
      <c r="A23" s="58" t="s">
        <v>399</v>
      </c>
      <c r="B23" s="61"/>
      <c r="C23" s="61"/>
      <c r="D23" s="253">
        <f>B23*C23/1000</f>
        <v>0</v>
      </c>
    </row>
    <row r="24" spans="1:4" ht="15.75" thickBot="1">
      <c r="A24" s="59"/>
      <c r="B24" s="62"/>
      <c r="C24" s="62"/>
      <c r="D24" s="253">
        <f>B24*C24/1000</f>
        <v>0</v>
      </c>
    </row>
    <row r="25" spans="1:4" s="54" customFormat="1" ht="19.5" customHeight="1" thickBot="1">
      <c r="A25" s="267" t="s">
        <v>44</v>
      </c>
      <c r="B25" s="348"/>
      <c r="C25" s="348"/>
      <c r="D25" s="254">
        <v>4304475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61">
      <selection activeCell="D34" sqref="D34"/>
    </sheetView>
  </sheetViews>
  <sheetFormatPr defaultColWidth="9.375" defaultRowHeight="12.75"/>
  <cols>
    <col min="1" max="1" width="11.625" style="18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9"/>
      <c r="B1" s="70"/>
      <c r="C1" s="70"/>
      <c r="D1" s="71" t="s">
        <v>221</v>
      </c>
    </row>
    <row r="2" spans="1:4" s="21" customFormat="1" ht="15">
      <c r="A2" s="146" t="s">
        <v>45</v>
      </c>
      <c r="B2" s="147"/>
      <c r="C2" s="148" t="s">
        <v>309</v>
      </c>
      <c r="D2" s="149" t="s">
        <v>46</v>
      </c>
    </row>
    <row r="3" spans="1:4" s="21" customFormat="1" ht="15.75" thickBot="1">
      <c r="A3" s="150" t="s">
        <v>47</v>
      </c>
      <c r="B3" s="151"/>
      <c r="C3" s="152" t="s">
        <v>222</v>
      </c>
      <c r="D3" s="153" t="s">
        <v>48</v>
      </c>
    </row>
    <row r="4" spans="1:4" s="22" customFormat="1" ht="21" customHeight="1" thickBot="1">
      <c r="A4" s="72"/>
      <c r="B4" s="72"/>
      <c r="C4" s="72"/>
      <c r="D4" s="115" t="s">
        <v>407</v>
      </c>
    </row>
    <row r="5" spans="1:4" ht="39">
      <c r="A5" s="73" t="s">
        <v>50</v>
      </c>
      <c r="B5" s="74" t="s">
        <v>51</v>
      </c>
      <c r="C5" s="492" t="s">
        <v>52</v>
      </c>
      <c r="D5" s="494" t="s">
        <v>53</v>
      </c>
    </row>
    <row r="6" spans="1:4" ht="13.5" thickBot="1">
      <c r="A6" s="145" t="s">
        <v>54</v>
      </c>
      <c r="B6" s="75"/>
      <c r="C6" s="493"/>
      <c r="D6" s="495"/>
    </row>
    <row r="7" spans="1:4" s="19" customFormat="1" ht="15.75" thickBot="1">
      <c r="A7" s="122">
        <v>1</v>
      </c>
      <c r="B7" s="123">
        <v>2</v>
      </c>
      <c r="C7" s="123">
        <v>3</v>
      </c>
      <c r="D7" s="136">
        <v>4</v>
      </c>
    </row>
    <row r="8" spans="1:4" s="19" customFormat="1" ht="15.75" customHeight="1" thickBot="1">
      <c r="A8" s="76"/>
      <c r="B8" s="77"/>
      <c r="C8" s="155" t="s">
        <v>55</v>
      </c>
      <c r="D8" s="78"/>
    </row>
    <row r="9" spans="1:4" s="23" customFormat="1" ht="13.5" customHeight="1" thickBot="1">
      <c r="A9" s="118">
        <v>1</v>
      </c>
      <c r="B9" s="442" t="s">
        <v>191</v>
      </c>
      <c r="C9" s="124" t="s">
        <v>396</v>
      </c>
      <c r="D9" s="120">
        <f>SUM(D10:D15)</f>
        <v>3420000</v>
      </c>
    </row>
    <row r="10" spans="1:4" s="4" customFormat="1" ht="13.5" customHeight="1">
      <c r="A10" s="79"/>
      <c r="B10" s="80">
        <v>1</v>
      </c>
      <c r="C10" s="125" t="s">
        <v>396</v>
      </c>
      <c r="D10" s="81">
        <v>3420000</v>
      </c>
    </row>
    <row r="11" spans="1:4" s="4" customFormat="1" ht="13.5" customHeight="1">
      <c r="A11" s="79"/>
      <c r="B11" s="80">
        <v>2</v>
      </c>
      <c r="C11" s="125" t="s">
        <v>58</v>
      </c>
      <c r="D11" s="81"/>
    </row>
    <row r="12" spans="1:4" s="4" customFormat="1" ht="13.5" customHeight="1">
      <c r="A12" s="79"/>
      <c r="B12" s="80">
        <v>3</v>
      </c>
      <c r="C12" s="125" t="s">
        <v>82</v>
      </c>
      <c r="D12" s="81"/>
    </row>
    <row r="13" spans="1:4" s="4" customFormat="1" ht="13.5" customHeight="1">
      <c r="A13" s="79"/>
      <c r="B13" s="80">
        <v>4</v>
      </c>
      <c r="C13" s="125" t="s">
        <v>59</v>
      </c>
      <c r="D13" s="81"/>
    </row>
    <row r="14" spans="1:4" s="4" customFormat="1" ht="13.5" customHeight="1">
      <c r="A14" s="79"/>
      <c r="B14" s="80">
        <v>5</v>
      </c>
      <c r="C14" s="125" t="s">
        <v>159</v>
      </c>
      <c r="D14" s="81"/>
    </row>
    <row r="15" spans="1:4" s="4" customFormat="1" ht="13.5" customHeight="1" thickBot="1">
      <c r="A15" s="79"/>
      <c r="B15" s="80">
        <v>6</v>
      </c>
      <c r="C15" s="125" t="s">
        <v>60</v>
      </c>
      <c r="D15" s="81"/>
    </row>
    <row r="16" spans="1:4" s="23" customFormat="1" ht="13.5" customHeight="1" thickBot="1">
      <c r="A16" s="118"/>
      <c r="B16" s="442" t="s">
        <v>192</v>
      </c>
      <c r="C16" s="124" t="s">
        <v>395</v>
      </c>
      <c r="D16" s="121">
        <f>SUM(D17:D20)</f>
        <v>35850000</v>
      </c>
    </row>
    <row r="17" spans="1:4" s="23" customFormat="1" ht="13.5" customHeight="1">
      <c r="A17" s="65"/>
      <c r="B17" s="67">
        <v>1</v>
      </c>
      <c r="C17" s="126" t="s">
        <v>135</v>
      </c>
      <c r="D17" s="68"/>
    </row>
    <row r="18" spans="1:4" s="23" customFormat="1" ht="13.5" customHeight="1">
      <c r="A18" s="82"/>
      <c r="B18" s="83">
        <v>2</v>
      </c>
      <c r="C18" s="127" t="s">
        <v>395</v>
      </c>
      <c r="D18" s="330">
        <v>35850000</v>
      </c>
    </row>
    <row r="19" spans="1:4" s="4" customFormat="1" ht="13.5" customHeight="1">
      <c r="A19" s="79"/>
      <c r="B19" s="80">
        <v>3</v>
      </c>
      <c r="C19" s="125" t="s">
        <v>61</v>
      </c>
      <c r="D19" s="81"/>
    </row>
    <row r="20" spans="1:4" s="4" customFormat="1" ht="13.5" customHeight="1" thickBot="1">
      <c r="A20" s="79"/>
      <c r="B20" s="80">
        <v>4</v>
      </c>
      <c r="C20" s="125" t="s">
        <v>223</v>
      </c>
      <c r="D20" s="81"/>
    </row>
    <row r="21" spans="1:4" s="23" customFormat="1" ht="13.5" customHeight="1" thickBot="1">
      <c r="A21" s="118">
        <v>2</v>
      </c>
      <c r="B21" s="119"/>
      <c r="C21" s="124" t="s">
        <v>376</v>
      </c>
      <c r="D21" s="121">
        <f>SUM(D22:D24)</f>
        <v>23979268</v>
      </c>
    </row>
    <row r="22" spans="1:4" s="4" customFormat="1" ht="13.5" customHeight="1">
      <c r="A22" s="79"/>
      <c r="B22" s="80">
        <v>1</v>
      </c>
      <c r="C22" s="125" t="s">
        <v>461</v>
      </c>
      <c r="D22" s="81">
        <v>23339188</v>
      </c>
    </row>
    <row r="23" spans="1:4" s="4" customFormat="1" ht="13.5" customHeight="1">
      <c r="A23" s="79"/>
      <c r="B23" s="80">
        <v>2</v>
      </c>
      <c r="C23" s="125" t="s">
        <v>133</v>
      </c>
      <c r="D23" s="81"/>
    </row>
    <row r="24" spans="1:4" s="4" customFormat="1" ht="13.5" customHeight="1" thickBot="1">
      <c r="A24" s="79"/>
      <c r="B24" s="80">
        <v>3</v>
      </c>
      <c r="C24" s="125" t="s">
        <v>462</v>
      </c>
      <c r="D24" s="81">
        <v>640080</v>
      </c>
    </row>
    <row r="25" spans="1:4" s="23" customFormat="1" ht="14.25" customHeight="1" thickBot="1">
      <c r="A25" s="118">
        <v>3</v>
      </c>
      <c r="B25" s="119"/>
      <c r="C25" s="124" t="s">
        <v>142</v>
      </c>
      <c r="D25" s="121">
        <f>SUM(D26:D35)</f>
        <v>35494221</v>
      </c>
    </row>
    <row r="26" spans="1:4" s="4" customFormat="1" ht="13.5" customHeight="1">
      <c r="A26" s="79"/>
      <c r="B26" s="80">
        <v>1</v>
      </c>
      <c r="C26" s="125" t="s">
        <v>456</v>
      </c>
      <c r="D26" s="81">
        <v>5981373</v>
      </c>
    </row>
    <row r="27" spans="1:4" s="4" customFormat="1" ht="13.5" customHeight="1">
      <c r="A27" s="79"/>
      <c r="B27" s="80">
        <v>2</v>
      </c>
      <c r="C27" s="125" t="s">
        <v>457</v>
      </c>
      <c r="D27" s="81">
        <v>5347011</v>
      </c>
    </row>
    <row r="28" spans="1:4" s="4" customFormat="1" ht="13.5" customHeight="1">
      <c r="A28" s="79"/>
      <c r="B28" s="80">
        <v>3</v>
      </c>
      <c r="C28" s="125" t="s">
        <v>458</v>
      </c>
      <c r="D28" s="81">
        <v>1800000</v>
      </c>
    </row>
    <row r="29" spans="1:4" s="4" customFormat="1" ht="13.5" customHeight="1">
      <c r="A29" s="79"/>
      <c r="B29" s="80">
        <v>4</v>
      </c>
      <c r="C29" s="125" t="s">
        <v>459</v>
      </c>
      <c r="D29" s="81">
        <v>16846117</v>
      </c>
    </row>
    <row r="30" spans="1:4" s="4" customFormat="1" ht="13.5" customHeight="1">
      <c r="A30" s="79"/>
      <c r="B30" s="80">
        <v>5</v>
      </c>
      <c r="C30" s="125" t="s">
        <v>419</v>
      </c>
      <c r="D30" s="81">
        <v>110720</v>
      </c>
    </row>
    <row r="31" spans="1:4" s="4" customFormat="1" ht="13.5" customHeight="1">
      <c r="A31" s="79"/>
      <c r="B31" s="80">
        <v>6</v>
      </c>
      <c r="C31" s="125" t="s">
        <v>460</v>
      </c>
      <c r="D31" s="81">
        <v>5409000</v>
      </c>
    </row>
    <row r="32" spans="1:4" s="4" customFormat="1" ht="13.5" customHeight="1">
      <c r="A32" s="79"/>
      <c r="B32" s="80">
        <v>7</v>
      </c>
      <c r="C32" s="125" t="s">
        <v>64</v>
      </c>
      <c r="D32" s="81"/>
    </row>
    <row r="33" spans="1:4" s="4" customFormat="1" ht="13.5" customHeight="1">
      <c r="A33" s="79"/>
      <c r="B33" s="80">
        <v>8</v>
      </c>
      <c r="C33" s="125" t="s">
        <v>65</v>
      </c>
      <c r="D33" s="81"/>
    </row>
    <row r="34" spans="1:4" s="4" customFormat="1" ht="13.5" customHeight="1">
      <c r="A34" s="79"/>
      <c r="B34" s="80">
        <v>9</v>
      </c>
      <c r="C34" s="125" t="s">
        <v>66</v>
      </c>
      <c r="D34" s="81"/>
    </row>
    <row r="35" spans="1:4" s="4" customFormat="1" ht="13.5" customHeight="1" thickBot="1">
      <c r="A35" s="132"/>
      <c r="B35" s="133">
        <v>10</v>
      </c>
      <c r="C35" s="135" t="s">
        <v>67</v>
      </c>
      <c r="D35" s="134"/>
    </row>
    <row r="36" spans="1:4" s="4" customFormat="1" ht="13.5" customHeight="1" thickBot="1">
      <c r="A36" s="118">
        <v>4</v>
      </c>
      <c r="B36" s="119"/>
      <c r="C36" s="124" t="s">
        <v>258</v>
      </c>
      <c r="D36" s="121">
        <f>SUM(D37:D42)</f>
        <v>16615550</v>
      </c>
    </row>
    <row r="37" spans="1:4" s="4" customFormat="1" ht="13.5" customHeight="1">
      <c r="A37" s="84"/>
      <c r="B37" s="85">
        <v>1</v>
      </c>
      <c r="C37" s="144" t="s">
        <v>224</v>
      </c>
      <c r="D37" s="86"/>
    </row>
    <row r="38" spans="1:4" s="4" customFormat="1" ht="13.5" customHeight="1">
      <c r="A38" s="79"/>
      <c r="B38" s="80">
        <v>2</v>
      </c>
      <c r="C38" s="125" t="s">
        <v>225</v>
      </c>
      <c r="D38" s="81"/>
    </row>
    <row r="39" spans="1:4" s="4" customFormat="1" ht="13.5" customHeight="1">
      <c r="A39" s="79"/>
      <c r="B39" s="80">
        <v>3</v>
      </c>
      <c r="C39" s="125" t="s">
        <v>455</v>
      </c>
      <c r="D39" s="81"/>
    </row>
    <row r="40" spans="1:4" s="4" customFormat="1" ht="13.5" customHeight="1">
      <c r="A40" s="79"/>
      <c r="B40" s="80">
        <v>4</v>
      </c>
      <c r="C40" s="125" t="s">
        <v>226</v>
      </c>
      <c r="D40" s="81"/>
    </row>
    <row r="41" spans="1:4" s="4" customFormat="1" ht="13.5" customHeight="1">
      <c r="A41" s="79"/>
      <c r="B41" s="80">
        <v>5</v>
      </c>
      <c r="C41" s="125" t="s">
        <v>453</v>
      </c>
      <c r="D41" s="81">
        <v>16615550</v>
      </c>
    </row>
    <row r="42" spans="1:4" s="4" customFormat="1" ht="13.5" customHeight="1">
      <c r="A42" s="79"/>
      <c r="B42" s="80">
        <v>6</v>
      </c>
      <c r="C42" s="125" t="s">
        <v>454</v>
      </c>
      <c r="D42" s="81"/>
    </row>
    <row r="43" spans="1:4" s="4" customFormat="1" ht="13.5" customHeight="1" thickBot="1">
      <c r="A43" s="443">
        <v>5</v>
      </c>
      <c r="B43" s="444"/>
      <c r="C43" s="445" t="s">
        <v>299</v>
      </c>
      <c r="D43" s="446">
        <v>100000</v>
      </c>
    </row>
    <row r="44" spans="1:4" s="23" customFormat="1" ht="13.5" customHeight="1" thickBot="1">
      <c r="A44" s="118">
        <v>6</v>
      </c>
      <c r="B44" s="119"/>
      <c r="C44" s="124" t="s">
        <v>134</v>
      </c>
      <c r="D44" s="121"/>
    </row>
    <row r="45" spans="1:4" s="4" customFormat="1" ht="13.5" customHeight="1">
      <c r="A45" s="79"/>
      <c r="B45" s="80">
        <v>1</v>
      </c>
      <c r="C45" s="125" t="s">
        <v>417</v>
      </c>
      <c r="D45" s="81">
        <v>100000</v>
      </c>
    </row>
    <row r="46" spans="1:4" s="4" customFormat="1" ht="13.5" customHeight="1" thickBot="1">
      <c r="A46" s="79"/>
      <c r="B46" s="80">
        <v>2</v>
      </c>
      <c r="C46" s="125" t="s">
        <v>130</v>
      </c>
      <c r="D46" s="81"/>
    </row>
    <row r="47" spans="1:4" s="4" customFormat="1" ht="13.5" customHeight="1" thickBot="1">
      <c r="A47" s="118">
        <v>7</v>
      </c>
      <c r="B47" s="119"/>
      <c r="C47" s="128" t="s">
        <v>69</v>
      </c>
      <c r="D47" s="120">
        <f>D48+D49</f>
        <v>17774500</v>
      </c>
    </row>
    <row r="48" spans="1:4" s="4" customFormat="1" ht="13.5" customHeight="1">
      <c r="A48" s="66"/>
      <c r="B48" s="67">
        <v>1</v>
      </c>
      <c r="C48" s="129" t="s">
        <v>429</v>
      </c>
      <c r="D48" s="68">
        <v>17774500</v>
      </c>
    </row>
    <row r="49" spans="1:4" s="4" customFormat="1" ht="13.5" customHeight="1" thickBot="1">
      <c r="A49" s="84"/>
      <c r="B49" s="85">
        <v>2</v>
      </c>
      <c r="C49" s="130" t="s">
        <v>138</v>
      </c>
      <c r="D49" s="86"/>
    </row>
    <row r="50" spans="1:4" s="4" customFormat="1" ht="14.25" thickBot="1">
      <c r="A50" s="268"/>
      <c r="B50" s="269"/>
      <c r="C50" s="131" t="s">
        <v>382</v>
      </c>
      <c r="D50" s="227">
        <f>D9+D16+D21+D25+D36+D43+D44+D47</f>
        <v>133233539</v>
      </c>
    </row>
    <row r="51" spans="1:4" ht="12.75">
      <c r="A51" s="87"/>
      <c r="B51" s="88"/>
      <c r="C51" s="88"/>
      <c r="D51" s="88"/>
    </row>
    <row r="52" spans="1:4" ht="13.5" thickBot="1">
      <c r="A52" s="87"/>
      <c r="B52" s="88"/>
      <c r="C52" s="88"/>
      <c r="D52" s="88"/>
    </row>
    <row r="53" spans="1:4" s="19" customFormat="1" ht="16.5" customHeight="1" thickBot="1">
      <c r="A53" s="89"/>
      <c r="B53" s="90"/>
      <c r="C53" s="154" t="s">
        <v>70</v>
      </c>
      <c r="D53" s="91"/>
    </row>
    <row r="54" spans="1:4" s="24" customFormat="1" ht="15" customHeight="1" thickBot="1">
      <c r="A54" s="118">
        <v>1</v>
      </c>
      <c r="B54" s="119"/>
      <c r="C54" s="124" t="s">
        <v>71</v>
      </c>
      <c r="D54" s="121">
        <f>SUM(D55:D61)</f>
        <v>54450441</v>
      </c>
    </row>
    <row r="55" spans="1:4" ht="15" customHeight="1">
      <c r="A55" s="79"/>
      <c r="B55" s="80">
        <v>1</v>
      </c>
      <c r="C55" s="125" t="s">
        <v>443</v>
      </c>
      <c r="D55" s="81">
        <v>17986540</v>
      </c>
    </row>
    <row r="56" spans="1:4" ht="15" customHeight="1">
      <c r="A56" s="79"/>
      <c r="B56" s="80">
        <v>2</v>
      </c>
      <c r="C56" s="125" t="s">
        <v>444</v>
      </c>
      <c r="D56" s="81">
        <v>3031086</v>
      </c>
    </row>
    <row r="57" spans="1:4" ht="15" customHeight="1">
      <c r="A57" s="79"/>
      <c r="B57" s="80">
        <v>3</v>
      </c>
      <c r="C57" s="125" t="s">
        <v>445</v>
      </c>
      <c r="D57" s="81">
        <v>20602500</v>
      </c>
    </row>
    <row r="58" spans="1:4" ht="15" customHeight="1">
      <c r="A58" s="79"/>
      <c r="B58" s="80">
        <v>4</v>
      </c>
      <c r="C58" s="143" t="s">
        <v>446</v>
      </c>
      <c r="D58" s="81">
        <v>1945500</v>
      </c>
    </row>
    <row r="59" spans="1:4" ht="15" customHeight="1">
      <c r="A59" s="79"/>
      <c r="B59" s="80">
        <v>5</v>
      </c>
      <c r="C59" s="125" t="s">
        <v>447</v>
      </c>
      <c r="D59" s="81">
        <v>6384865</v>
      </c>
    </row>
    <row r="60" spans="1:4" ht="15" customHeight="1">
      <c r="A60" s="79"/>
      <c r="B60" s="80">
        <v>6</v>
      </c>
      <c r="C60" s="125" t="s">
        <v>448</v>
      </c>
      <c r="D60" s="81">
        <v>4480000</v>
      </c>
    </row>
    <row r="61" spans="1:4" ht="15" customHeight="1" thickBot="1">
      <c r="A61" s="79"/>
      <c r="B61" s="80">
        <v>7</v>
      </c>
      <c r="C61" s="125" t="s">
        <v>449</v>
      </c>
      <c r="D61" s="81">
        <v>19950</v>
      </c>
    </row>
    <row r="62" spans="1:4" s="24" customFormat="1" ht="15" customHeight="1" thickBot="1">
      <c r="A62" s="118">
        <v>2</v>
      </c>
      <c r="B62" s="119"/>
      <c r="C62" s="124" t="s">
        <v>75</v>
      </c>
      <c r="D62" s="121">
        <f>SUM(D63:D65)</f>
        <v>52856498</v>
      </c>
    </row>
    <row r="63" spans="1:4" ht="15" customHeight="1">
      <c r="A63" s="79"/>
      <c r="B63" s="80">
        <v>1</v>
      </c>
      <c r="C63" s="125" t="s">
        <v>400</v>
      </c>
      <c r="D63" s="81">
        <v>46789179</v>
      </c>
    </row>
    <row r="64" spans="1:4" ht="15" customHeight="1">
      <c r="A64" s="79"/>
      <c r="B64" s="80">
        <v>2</v>
      </c>
      <c r="C64" s="125" t="s">
        <v>450</v>
      </c>
      <c r="D64" s="81">
        <v>5982319</v>
      </c>
    </row>
    <row r="65" spans="1:4" ht="15" customHeight="1" thickBot="1">
      <c r="A65" s="79"/>
      <c r="B65" s="80">
        <v>3</v>
      </c>
      <c r="C65" s="125" t="s">
        <v>451</v>
      </c>
      <c r="D65" s="81">
        <v>85000</v>
      </c>
    </row>
    <row r="66" spans="1:4" s="24" customFormat="1" ht="15" customHeight="1" thickBot="1">
      <c r="A66" s="118">
        <v>3</v>
      </c>
      <c r="B66" s="119"/>
      <c r="C66" s="124" t="s">
        <v>38</v>
      </c>
      <c r="D66" s="121">
        <f>SUM(D67:D69)</f>
        <v>25318043</v>
      </c>
    </row>
    <row r="67" spans="1:4" ht="15" customHeight="1">
      <c r="A67" s="79"/>
      <c r="B67" s="80">
        <v>1</v>
      </c>
      <c r="C67" s="125" t="s">
        <v>397</v>
      </c>
      <c r="D67" s="81">
        <v>25318043</v>
      </c>
    </row>
    <row r="68" spans="1:4" ht="15" customHeight="1">
      <c r="A68" s="132"/>
      <c r="B68" s="133">
        <v>2</v>
      </c>
      <c r="C68" s="135" t="s">
        <v>218</v>
      </c>
      <c r="D68" s="134"/>
    </row>
    <row r="69" spans="1:4" ht="15" customHeight="1" thickBot="1">
      <c r="A69" s="132"/>
      <c r="B69" s="133">
        <v>3</v>
      </c>
      <c r="C69" s="135" t="s">
        <v>205</v>
      </c>
      <c r="D69" s="134"/>
    </row>
    <row r="70" spans="1:4" ht="15" customHeight="1" thickBot="1">
      <c r="A70" s="118">
        <v>4</v>
      </c>
      <c r="B70" s="119"/>
      <c r="C70" s="124" t="s">
        <v>154</v>
      </c>
      <c r="D70" s="447"/>
    </row>
    <row r="71" spans="1:4" ht="15" customHeight="1" thickBot="1">
      <c r="A71" s="118">
        <v>5</v>
      </c>
      <c r="B71" s="119"/>
      <c r="C71" s="124" t="s">
        <v>78</v>
      </c>
      <c r="D71" s="447"/>
    </row>
    <row r="72" spans="1:4" ht="15" customHeight="1" thickBot="1">
      <c r="A72" s="118">
        <v>6</v>
      </c>
      <c r="B72" s="119"/>
      <c r="C72" s="124" t="s">
        <v>297</v>
      </c>
      <c r="D72" s="447"/>
    </row>
    <row r="73" spans="1:4" s="24" customFormat="1" ht="15" customHeight="1" thickBot="1">
      <c r="A73" s="118">
        <v>7</v>
      </c>
      <c r="B73" s="119"/>
      <c r="C73" s="124" t="s">
        <v>137</v>
      </c>
      <c r="D73" s="121">
        <v>608557</v>
      </c>
    </row>
    <row r="74" spans="1:4" ht="15" customHeight="1">
      <c r="A74" s="79"/>
      <c r="B74" s="80">
        <v>1</v>
      </c>
      <c r="C74" s="125" t="s">
        <v>398</v>
      </c>
      <c r="D74" s="81">
        <v>100000</v>
      </c>
    </row>
    <row r="75" spans="1:4" ht="15" customHeight="1">
      <c r="A75" s="79"/>
      <c r="B75" s="80">
        <v>2</v>
      </c>
      <c r="C75" s="125" t="s">
        <v>452</v>
      </c>
      <c r="D75" s="81">
        <v>508557</v>
      </c>
    </row>
    <row r="76" spans="1:4" ht="15" customHeight="1">
      <c r="A76" s="333">
        <v>8</v>
      </c>
      <c r="B76" s="334"/>
      <c r="C76" s="335" t="s">
        <v>167</v>
      </c>
      <c r="D76" s="337">
        <f>D77+D78</f>
        <v>0</v>
      </c>
    </row>
    <row r="77" spans="1:4" ht="15" customHeight="1">
      <c r="A77" s="79"/>
      <c r="B77" s="80">
        <v>1</v>
      </c>
      <c r="C77" s="125" t="s">
        <v>206</v>
      </c>
      <c r="D77" s="81"/>
    </row>
    <row r="78" spans="1:4" s="24" customFormat="1" ht="13.5" thickBot="1">
      <c r="A78" s="331"/>
      <c r="B78" s="332">
        <v>2</v>
      </c>
      <c r="C78" s="336" t="s">
        <v>300</v>
      </c>
      <c r="D78" s="217"/>
    </row>
    <row r="79" spans="1:4" ht="19.5" customHeight="1" thickBot="1">
      <c r="A79" s="255"/>
      <c r="B79" s="256"/>
      <c r="C79" s="257" t="s">
        <v>381</v>
      </c>
      <c r="D79" s="241">
        <f>D54+D62+D66+D70+D71+D72+D73+D76</f>
        <v>133233539</v>
      </c>
    </row>
    <row r="80" spans="1:4" ht="13.5" thickBot="1">
      <c r="A80" s="87"/>
      <c r="B80" s="88"/>
      <c r="C80" s="88"/>
      <c r="D80" s="88"/>
    </row>
    <row r="81" spans="1:4" ht="15.75" thickBot="1">
      <c r="A81" s="92" t="s">
        <v>80</v>
      </c>
      <c r="B81" s="93"/>
      <c r="C81" s="94"/>
      <c r="D81" s="142">
        <v>7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D4" sqref="D4"/>
    </sheetView>
  </sheetViews>
  <sheetFormatPr defaultColWidth="9.375" defaultRowHeight="12.75"/>
  <cols>
    <col min="1" max="1" width="11.625" style="18" customWidth="1"/>
    <col min="2" max="2" width="10.00390625" style="1" customWidth="1"/>
    <col min="3" max="3" width="42.50390625" style="1" customWidth="1"/>
    <col min="4" max="4" width="18.625" style="1" customWidth="1"/>
    <col min="5" max="16384" width="9.375" style="1" customWidth="1"/>
  </cols>
  <sheetData>
    <row r="1" spans="1:4" s="20" customFormat="1" ht="21" customHeight="1" thickBot="1">
      <c r="A1" s="69"/>
      <c r="B1" s="70"/>
      <c r="C1" s="70"/>
      <c r="D1" s="71" t="s">
        <v>227</v>
      </c>
    </row>
    <row r="2" spans="1:4" s="21" customFormat="1" ht="15">
      <c r="A2" s="146" t="s">
        <v>45</v>
      </c>
      <c r="B2" s="147"/>
      <c r="C2" s="148" t="s">
        <v>335</v>
      </c>
      <c r="D2" s="149" t="s">
        <v>87</v>
      </c>
    </row>
    <row r="3" spans="1:4" s="21" customFormat="1" ht="15.75" thickBot="1">
      <c r="A3" s="150" t="s">
        <v>47</v>
      </c>
      <c r="B3" s="151"/>
      <c r="C3" s="258" t="s">
        <v>163</v>
      </c>
      <c r="D3" s="259" t="s">
        <v>164</v>
      </c>
    </row>
    <row r="4" spans="1:4" s="22" customFormat="1" ht="21" customHeight="1" thickBot="1">
      <c r="A4" s="72"/>
      <c r="B4" s="72"/>
      <c r="C4" s="72"/>
      <c r="D4" s="115" t="s">
        <v>407</v>
      </c>
    </row>
    <row r="5" spans="1:4" ht="39">
      <c r="A5" s="73" t="s">
        <v>50</v>
      </c>
      <c r="B5" s="74" t="s">
        <v>51</v>
      </c>
      <c r="C5" s="492" t="s">
        <v>52</v>
      </c>
      <c r="D5" s="494" t="s">
        <v>53</v>
      </c>
    </row>
    <row r="6" spans="1:4" ht="13.5" thickBot="1">
      <c r="A6" s="157" t="s">
        <v>54</v>
      </c>
      <c r="B6" s="95"/>
      <c r="C6" s="493"/>
      <c r="D6" s="495"/>
    </row>
    <row r="7" spans="1:4" s="19" customFormat="1" ht="15.75" thickBot="1">
      <c r="A7" s="122">
        <v>1</v>
      </c>
      <c r="B7" s="123">
        <v>2</v>
      </c>
      <c r="C7" s="123">
        <v>3</v>
      </c>
      <c r="D7" s="136">
        <v>4</v>
      </c>
    </row>
    <row r="8" spans="1:4" s="25" customFormat="1" ht="15.75" customHeight="1" thickBot="1">
      <c r="A8" s="96"/>
      <c r="B8" s="97"/>
      <c r="C8" s="156" t="s">
        <v>55</v>
      </c>
      <c r="D8" s="98"/>
    </row>
    <row r="9" spans="1:4" s="24" customFormat="1" ht="15" customHeight="1" thickBot="1">
      <c r="A9" s="118">
        <v>1</v>
      </c>
      <c r="B9" s="119"/>
      <c r="C9" s="124" t="s">
        <v>56</v>
      </c>
      <c r="D9" s="120">
        <f>SUM(D10:D15)</f>
        <v>0</v>
      </c>
    </row>
    <row r="10" spans="1:4" ht="13.5" customHeight="1">
      <c r="A10" s="79"/>
      <c r="B10" s="80">
        <v>1</v>
      </c>
      <c r="C10" s="125" t="s">
        <v>57</v>
      </c>
      <c r="D10" s="81"/>
    </row>
    <row r="11" spans="1:4" ht="13.5" customHeight="1">
      <c r="A11" s="79"/>
      <c r="B11" s="80">
        <v>2</v>
      </c>
      <c r="C11" s="125" t="s">
        <v>58</v>
      </c>
      <c r="D11" s="81"/>
    </row>
    <row r="12" spans="1:4" ht="13.5" customHeight="1">
      <c r="A12" s="79"/>
      <c r="B12" s="80">
        <v>3</v>
      </c>
      <c r="C12" s="125" t="s">
        <v>82</v>
      </c>
      <c r="D12" s="81"/>
    </row>
    <row r="13" spans="1:4" ht="13.5" customHeight="1">
      <c r="A13" s="79"/>
      <c r="B13" s="80">
        <v>4</v>
      </c>
      <c r="C13" s="125" t="s">
        <v>59</v>
      </c>
      <c r="D13" s="81"/>
    </row>
    <row r="14" spans="1:4" ht="13.5" customHeight="1">
      <c r="A14" s="79"/>
      <c r="B14" s="80">
        <v>5</v>
      </c>
      <c r="C14" s="125" t="s">
        <v>159</v>
      </c>
      <c r="D14" s="81"/>
    </row>
    <row r="15" spans="1:4" ht="13.5" customHeight="1" thickBot="1">
      <c r="A15" s="132"/>
      <c r="B15" s="133">
        <v>6</v>
      </c>
      <c r="C15" s="135" t="s">
        <v>60</v>
      </c>
      <c r="D15" s="134"/>
    </row>
    <row r="16" spans="1:4" ht="13.5" customHeight="1" thickBot="1">
      <c r="A16" s="273">
        <v>3</v>
      </c>
      <c r="B16" s="276">
        <v>1</v>
      </c>
      <c r="C16" s="274" t="s">
        <v>63</v>
      </c>
      <c r="D16" s="275"/>
    </row>
    <row r="17" spans="1:4" s="24" customFormat="1" ht="13.5" customHeight="1" thickBot="1">
      <c r="A17" s="118">
        <v>5</v>
      </c>
      <c r="B17" s="119"/>
      <c r="C17" s="124" t="s">
        <v>228</v>
      </c>
      <c r="D17" s="121">
        <f>SUM(D18:D19)</f>
        <v>0</v>
      </c>
    </row>
    <row r="18" spans="1:4" ht="13.5" customHeight="1">
      <c r="A18" s="79"/>
      <c r="B18" s="80">
        <v>1</v>
      </c>
      <c r="C18" s="125" t="s">
        <v>83</v>
      </c>
      <c r="D18" s="81"/>
    </row>
    <row r="19" spans="1:4" ht="13.5" customHeight="1" thickBot="1">
      <c r="A19" s="132"/>
      <c r="B19" s="133">
        <v>2</v>
      </c>
      <c r="C19" s="135" t="s">
        <v>84</v>
      </c>
      <c r="D19" s="134"/>
    </row>
    <row r="20" spans="1:4" ht="13.5" customHeight="1" thickBot="1">
      <c r="A20" s="118">
        <v>7</v>
      </c>
      <c r="B20" s="137"/>
      <c r="C20" s="124" t="s">
        <v>69</v>
      </c>
      <c r="D20" s="120">
        <f>D21+D22</f>
        <v>0</v>
      </c>
    </row>
    <row r="21" spans="1:4" ht="13.5" customHeight="1">
      <c r="A21" s="329"/>
      <c r="B21" s="83">
        <v>1</v>
      </c>
      <c r="C21" s="127" t="s">
        <v>136</v>
      </c>
      <c r="D21" s="330"/>
    </row>
    <row r="22" spans="1:4" ht="13.5" customHeight="1" thickBot="1">
      <c r="A22" s="340"/>
      <c r="B22" s="341">
        <v>2</v>
      </c>
      <c r="C22" s="342" t="s">
        <v>138</v>
      </c>
      <c r="D22" s="217"/>
    </row>
    <row r="23" spans="1:4" ht="13.5" customHeight="1" thickBot="1">
      <c r="A23" s="343">
        <v>8</v>
      </c>
      <c r="B23" s="344"/>
      <c r="C23" s="345" t="s">
        <v>307</v>
      </c>
      <c r="D23" s="346">
        <f>D24+D25</f>
        <v>0</v>
      </c>
    </row>
    <row r="24" spans="1:4" ht="13.5" customHeight="1">
      <c r="A24" s="329"/>
      <c r="B24" s="83">
        <v>1</v>
      </c>
      <c r="C24" s="127" t="s">
        <v>206</v>
      </c>
      <c r="D24" s="330"/>
    </row>
    <row r="25" spans="1:4" s="24" customFormat="1" ht="13.5" customHeight="1" thickBot="1">
      <c r="A25" s="338"/>
      <c r="B25" s="332">
        <v>2</v>
      </c>
      <c r="C25" s="336" t="s">
        <v>249</v>
      </c>
      <c r="D25" s="339"/>
    </row>
    <row r="26" spans="1:4" s="4" customFormat="1" ht="13.5" customHeight="1" thickBot="1">
      <c r="A26" s="268"/>
      <c r="B26" s="269"/>
      <c r="C26" s="131" t="s">
        <v>32</v>
      </c>
      <c r="D26" s="227">
        <f>D9+D16+D17+D20+D23</f>
        <v>0</v>
      </c>
    </row>
    <row r="27" spans="1:4" s="4" customFormat="1" ht="9.75" customHeight="1" thickBot="1">
      <c r="A27" s="138"/>
      <c r="B27" s="139"/>
      <c r="C27" s="140"/>
      <c r="D27" s="141"/>
    </row>
    <row r="28" spans="1:4" s="25" customFormat="1" ht="15" customHeight="1" thickBot="1">
      <c r="A28" s="96"/>
      <c r="B28" s="97"/>
      <c r="C28" s="156" t="s">
        <v>70</v>
      </c>
      <c r="D28" s="98"/>
    </row>
    <row r="29" spans="1:4" s="24" customFormat="1" ht="13.5" customHeight="1" thickBot="1">
      <c r="A29" s="118">
        <v>9</v>
      </c>
      <c r="B29" s="119"/>
      <c r="C29" s="124" t="s">
        <v>71</v>
      </c>
      <c r="D29" s="121">
        <f>SUM(D30:D36)</f>
        <v>0</v>
      </c>
    </row>
    <row r="30" spans="1:4" ht="13.5" customHeight="1">
      <c r="A30" s="79"/>
      <c r="B30" s="80">
        <v>1</v>
      </c>
      <c r="C30" s="126" t="s">
        <v>90</v>
      </c>
      <c r="D30" s="81"/>
    </row>
    <row r="31" spans="1:4" ht="13.5" customHeight="1">
      <c r="A31" s="79"/>
      <c r="B31" s="80">
        <v>2</v>
      </c>
      <c r="C31" s="125" t="s">
        <v>35</v>
      </c>
      <c r="D31" s="81"/>
    </row>
    <row r="32" spans="1:4" ht="13.5" customHeight="1">
      <c r="A32" s="132"/>
      <c r="B32" s="133">
        <v>3</v>
      </c>
      <c r="C32" s="135" t="s">
        <v>36</v>
      </c>
      <c r="D32" s="134"/>
    </row>
    <row r="33" spans="1:4" s="24" customFormat="1" ht="13.5" customHeight="1">
      <c r="A33" s="79"/>
      <c r="B33" s="80">
        <v>4</v>
      </c>
      <c r="C33" s="125" t="s">
        <v>149</v>
      </c>
      <c r="D33" s="81"/>
    </row>
    <row r="34" spans="1:4" s="24" customFormat="1" ht="13.5" customHeight="1">
      <c r="A34" s="84"/>
      <c r="B34" s="85">
        <v>5</v>
      </c>
      <c r="C34" s="125" t="s">
        <v>74</v>
      </c>
      <c r="D34" s="86"/>
    </row>
    <row r="35" spans="1:4" ht="13.5" customHeight="1">
      <c r="A35" s="84"/>
      <c r="B35" s="85">
        <v>6</v>
      </c>
      <c r="C35" s="144" t="s">
        <v>73</v>
      </c>
      <c r="D35" s="86"/>
    </row>
    <row r="36" spans="1:4" ht="13.5" customHeight="1" thickBot="1">
      <c r="A36" s="79"/>
      <c r="B36" s="80">
        <v>7</v>
      </c>
      <c r="C36" s="125" t="s">
        <v>37</v>
      </c>
      <c r="D36" s="81"/>
    </row>
    <row r="37" spans="1:4" s="24" customFormat="1" ht="13.5" customHeight="1" thickBot="1">
      <c r="A37" s="118">
        <v>10</v>
      </c>
      <c r="B37" s="119"/>
      <c r="C37" s="124" t="s">
        <v>75</v>
      </c>
      <c r="D37" s="121">
        <f>SUM(D38:D40)</f>
        <v>0</v>
      </c>
    </row>
    <row r="38" spans="1:4" ht="13.5" customHeight="1">
      <c r="A38" s="79"/>
      <c r="B38" s="80">
        <v>1</v>
      </c>
      <c r="C38" s="125" t="s">
        <v>140</v>
      </c>
      <c r="D38" s="81"/>
    </row>
    <row r="39" spans="1:4" ht="13.5" customHeight="1">
      <c r="A39" s="79"/>
      <c r="B39" s="80">
        <v>2</v>
      </c>
      <c r="C39" s="125" t="s">
        <v>156</v>
      </c>
      <c r="D39" s="81"/>
    </row>
    <row r="40" spans="1:4" ht="13.5" customHeight="1">
      <c r="A40" s="79"/>
      <c r="B40" s="80">
        <v>3</v>
      </c>
      <c r="C40" s="125" t="s">
        <v>76</v>
      </c>
      <c r="D40" s="81"/>
    </row>
    <row r="41" spans="1:4" s="448" customFormat="1" ht="13.5" customHeight="1" thickBot="1">
      <c r="A41" s="333">
        <v>11</v>
      </c>
      <c r="B41" s="402"/>
      <c r="C41" s="403" t="s">
        <v>91</v>
      </c>
      <c r="D41" s="404"/>
    </row>
    <row r="42" spans="1:4" ht="13.5" customHeight="1" thickBot="1">
      <c r="A42" s="268"/>
      <c r="B42" s="269"/>
      <c r="C42" s="131" t="s">
        <v>79</v>
      </c>
      <c r="D42" s="227">
        <f>D29+D37+D41</f>
        <v>0</v>
      </c>
    </row>
    <row r="43" ht="9.75" customHeight="1" thickBot="1"/>
    <row r="44" spans="1:4" ht="13.5" thickBot="1">
      <c r="A44" s="221" t="s">
        <v>80</v>
      </c>
      <c r="B44" s="222"/>
      <c r="C44" s="223"/>
      <c r="D44" s="224"/>
    </row>
  </sheetData>
  <sheetProtection/>
  <mergeCells count="2">
    <mergeCell ref="C5:C6"/>
    <mergeCell ref="D5:D6"/>
  </mergeCells>
  <printOptions horizontalCentered="1"/>
  <pageMargins left="1" right="0.49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F18" sqref="F18"/>
    </sheetView>
  </sheetViews>
  <sheetFormatPr defaultColWidth="9.375" defaultRowHeight="12.75"/>
  <cols>
    <col min="1" max="1" width="27.125" style="11" customWidth="1"/>
    <col min="2" max="4" width="12.75390625" style="6" customWidth="1"/>
    <col min="5" max="5" width="28.50390625" style="6" customWidth="1"/>
    <col min="6" max="8" width="12.75390625" style="6" customWidth="1"/>
    <col min="9" max="16384" width="9.375" style="6" customWidth="1"/>
  </cols>
  <sheetData>
    <row r="1" spans="1:8" ht="39.75" customHeight="1">
      <c r="A1" s="30" t="s">
        <v>88</v>
      </c>
      <c r="B1" s="29"/>
      <c r="C1" s="29"/>
      <c r="D1" s="29"/>
      <c r="E1" s="29"/>
      <c r="F1" s="29"/>
      <c r="G1" s="29"/>
      <c r="H1" s="29"/>
    </row>
    <row r="2" ht="14.25" thickBot="1">
      <c r="H2" s="114" t="s">
        <v>407</v>
      </c>
    </row>
    <row r="3" spans="1:8" ht="24" customHeight="1" thickBot="1">
      <c r="A3" s="158" t="s">
        <v>55</v>
      </c>
      <c r="B3" s="159"/>
      <c r="C3" s="159"/>
      <c r="D3" s="159"/>
      <c r="E3" s="158" t="s">
        <v>70</v>
      </c>
      <c r="F3" s="159"/>
      <c r="G3" s="159"/>
      <c r="H3" s="160"/>
    </row>
    <row r="4" spans="1:8" s="16" customFormat="1" ht="35.25" customHeight="1" thickBot="1">
      <c r="A4" s="31" t="s">
        <v>89</v>
      </c>
      <c r="B4" s="15" t="s">
        <v>430</v>
      </c>
      <c r="C4" s="15" t="s">
        <v>431</v>
      </c>
      <c r="D4" s="15" t="s">
        <v>432</v>
      </c>
      <c r="E4" s="31" t="s">
        <v>89</v>
      </c>
      <c r="F4" s="15" t="s">
        <v>433</v>
      </c>
      <c r="G4" s="15" t="s">
        <v>431</v>
      </c>
      <c r="H4" s="349" t="s">
        <v>434</v>
      </c>
    </row>
    <row r="5" spans="1:8" ht="18" customHeight="1">
      <c r="A5" s="260" t="s">
        <v>435</v>
      </c>
      <c r="B5" s="161">
        <v>2620000</v>
      </c>
      <c r="C5" s="161">
        <v>3420000</v>
      </c>
      <c r="D5" s="162"/>
      <c r="E5" s="175" t="s">
        <v>463</v>
      </c>
      <c r="F5" s="161">
        <v>17225540</v>
      </c>
      <c r="G5" s="161">
        <v>17986540</v>
      </c>
      <c r="H5" s="163"/>
    </row>
    <row r="6" spans="1:8" ht="27.75" customHeight="1">
      <c r="A6" s="261" t="s">
        <v>436</v>
      </c>
      <c r="B6" s="164">
        <v>35850000</v>
      </c>
      <c r="C6" s="164">
        <v>35850000</v>
      </c>
      <c r="D6" s="165"/>
      <c r="E6" s="172" t="s">
        <v>464</v>
      </c>
      <c r="F6" s="164">
        <v>2940037</v>
      </c>
      <c r="G6" s="164">
        <v>3031086</v>
      </c>
      <c r="H6" s="166"/>
    </row>
    <row r="7" spans="1:8" ht="18" customHeight="1">
      <c r="A7" s="261" t="s">
        <v>142</v>
      </c>
      <c r="B7" s="164">
        <v>12713933</v>
      </c>
      <c r="C7" s="164">
        <v>52109771</v>
      </c>
      <c r="D7" s="165"/>
      <c r="E7" s="172" t="s">
        <v>465</v>
      </c>
      <c r="F7" s="164">
        <v>15316000</v>
      </c>
      <c r="G7" s="164">
        <v>20602500</v>
      </c>
      <c r="H7" s="166"/>
    </row>
    <row r="8" spans="1:8" ht="18" customHeight="1">
      <c r="A8" s="261" t="s">
        <v>258</v>
      </c>
      <c r="B8" s="164">
        <v>3000000</v>
      </c>
      <c r="C8" s="164"/>
      <c r="D8" s="165"/>
      <c r="E8" s="173" t="s">
        <v>149</v>
      </c>
      <c r="F8" s="164"/>
      <c r="G8" s="164"/>
      <c r="H8" s="166"/>
    </row>
    <row r="9" spans="1:8" ht="22.5" customHeight="1">
      <c r="A9" s="261" t="s">
        <v>68</v>
      </c>
      <c r="B9" s="164">
        <v>13028568</v>
      </c>
      <c r="C9" s="164"/>
      <c r="D9" s="165"/>
      <c r="E9" s="172" t="s">
        <v>466</v>
      </c>
      <c r="F9" s="164">
        <v>9949865</v>
      </c>
      <c r="G9" s="164">
        <v>10864865</v>
      </c>
      <c r="H9" s="166"/>
    </row>
    <row r="10" spans="1:8" ht="18" customHeight="1">
      <c r="A10" s="261" t="s">
        <v>301</v>
      </c>
      <c r="B10" s="164"/>
      <c r="C10" s="164"/>
      <c r="D10" s="165"/>
      <c r="E10" s="172" t="s">
        <v>37</v>
      </c>
      <c r="F10" s="164">
        <v>310000</v>
      </c>
      <c r="G10" s="164">
        <v>1945500</v>
      </c>
      <c r="H10" s="166"/>
    </row>
    <row r="11" spans="1:8" ht="26.25" customHeight="1">
      <c r="A11" s="261" t="s">
        <v>134</v>
      </c>
      <c r="B11" s="164"/>
      <c r="C11" s="164"/>
      <c r="D11" s="165"/>
      <c r="E11" s="172" t="s">
        <v>302</v>
      </c>
      <c r="F11" s="164">
        <v>100000</v>
      </c>
      <c r="G11" s="164">
        <v>100000</v>
      </c>
      <c r="H11" s="166"/>
    </row>
    <row r="12" spans="1:8" ht="18" customHeight="1">
      <c r="A12" s="261" t="s">
        <v>380</v>
      </c>
      <c r="B12" s="164"/>
      <c r="C12" s="164">
        <v>17774500</v>
      </c>
      <c r="D12" s="165"/>
      <c r="E12" s="172" t="s">
        <v>91</v>
      </c>
      <c r="F12" s="164">
        <v>7776870</v>
      </c>
      <c r="G12" s="164">
        <v>25318043</v>
      </c>
      <c r="H12" s="166"/>
    </row>
    <row r="13" spans="1:8" ht="24" customHeight="1">
      <c r="A13" s="174" t="s">
        <v>321</v>
      </c>
      <c r="B13" s="164">
        <v>100000</v>
      </c>
      <c r="C13" s="164">
        <v>100000</v>
      </c>
      <c r="D13" s="165"/>
      <c r="E13" s="172" t="s">
        <v>489</v>
      </c>
      <c r="F13" s="164"/>
      <c r="G13" s="164">
        <v>19950</v>
      </c>
      <c r="H13" s="166"/>
    </row>
    <row r="14" spans="1:8" ht="18" customHeight="1">
      <c r="A14" s="174"/>
      <c r="B14" s="164"/>
      <c r="C14" s="164"/>
      <c r="D14" s="165"/>
      <c r="E14" s="172" t="s">
        <v>494</v>
      </c>
      <c r="F14" s="164">
        <v>10440198</v>
      </c>
      <c r="G14" s="164"/>
      <c r="H14" s="166"/>
    </row>
    <row r="15" spans="1:8" ht="18" customHeight="1">
      <c r="A15" s="174"/>
      <c r="B15" s="164"/>
      <c r="C15" s="164"/>
      <c r="D15" s="165"/>
      <c r="E15" s="174" t="s">
        <v>467</v>
      </c>
      <c r="F15" s="164"/>
      <c r="G15" s="164">
        <v>508557</v>
      </c>
      <c r="H15" s="166"/>
    </row>
    <row r="16" spans="1:8" ht="18" customHeight="1">
      <c r="A16" s="174"/>
      <c r="B16" s="164"/>
      <c r="C16" s="164"/>
      <c r="D16" s="165"/>
      <c r="E16" s="174"/>
      <c r="F16" s="164"/>
      <c r="G16" s="164"/>
      <c r="H16" s="166"/>
    </row>
    <row r="17" spans="1:8" ht="18" customHeight="1">
      <c r="A17" s="174"/>
      <c r="B17" s="164"/>
      <c r="C17" s="164"/>
      <c r="D17" s="165"/>
      <c r="E17" s="174"/>
      <c r="F17" s="164"/>
      <c r="G17" s="164"/>
      <c r="H17" s="166"/>
    </row>
    <row r="18" spans="1:8" ht="18" customHeight="1">
      <c r="A18" s="174"/>
      <c r="B18" s="164"/>
      <c r="C18" s="164"/>
      <c r="D18" s="165"/>
      <c r="E18" s="174"/>
      <c r="F18" s="164"/>
      <c r="G18" s="164"/>
      <c r="H18" s="166"/>
    </row>
    <row r="19" spans="1:8" ht="18" customHeight="1">
      <c r="A19" s="174"/>
      <c r="B19" s="164"/>
      <c r="C19" s="164"/>
      <c r="D19" s="165"/>
      <c r="E19" s="174"/>
      <c r="F19" s="164"/>
      <c r="G19" s="164"/>
      <c r="H19" s="166"/>
    </row>
    <row r="20" spans="1:8" ht="18" customHeight="1" thickBot="1">
      <c r="A20" s="168"/>
      <c r="B20" s="169"/>
      <c r="C20" s="169"/>
      <c r="D20" s="170"/>
      <c r="E20" s="176"/>
      <c r="F20" s="169"/>
      <c r="G20" s="169"/>
      <c r="H20" s="171"/>
    </row>
    <row r="21" spans="1:8" ht="18" customHeight="1" thickBot="1">
      <c r="A21" s="225" t="s">
        <v>92</v>
      </c>
      <c r="B21" s="226">
        <f>SUM(B5:B20)</f>
        <v>67312501</v>
      </c>
      <c r="C21" s="226">
        <f>SUM(C5:C20)</f>
        <v>109254271</v>
      </c>
      <c r="D21" s="226">
        <f>SUM(D5:D20)</f>
        <v>0</v>
      </c>
      <c r="E21" s="225" t="s">
        <v>92</v>
      </c>
      <c r="F21" s="226">
        <f>SUM(F5:F20)</f>
        <v>64058510</v>
      </c>
      <c r="G21" s="226">
        <f>SUM(G5:G20)</f>
        <v>80377041</v>
      </c>
      <c r="H21" s="227">
        <f>SUM(H5:H20)</f>
        <v>0</v>
      </c>
    </row>
    <row r="22" spans="1:8" ht="18" customHeight="1" thickBot="1">
      <c r="A22" s="228" t="s">
        <v>93</v>
      </c>
      <c r="B22" s="229" t="str">
        <f>IF(((F21-B21)&gt;0),F21-B21,"----")</f>
        <v>----</v>
      </c>
      <c r="C22" s="229" t="str">
        <f>IF(((G21-C21)&gt;0),G21-C21,"----")</f>
        <v>----</v>
      </c>
      <c r="D22" s="229" t="str">
        <f>IF(((H21-D21)&gt;0),H21-D21,"----")</f>
        <v>----</v>
      </c>
      <c r="E22" s="228" t="s">
        <v>94</v>
      </c>
      <c r="F22" s="229">
        <f>IF(((B21-F21)&gt;0),B21-F21,"----")</f>
        <v>3253991</v>
      </c>
      <c r="G22" s="229">
        <f>IF(((C21-G21)&gt;0),C21-G21,"----")</f>
        <v>28877230</v>
      </c>
      <c r="H22" s="230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G12" sqref="G12"/>
    </sheetView>
  </sheetViews>
  <sheetFormatPr defaultColWidth="9.375" defaultRowHeight="12.75"/>
  <cols>
    <col min="1" max="1" width="27.375" style="11" customWidth="1"/>
    <col min="2" max="4" width="12.75390625" style="6" customWidth="1"/>
    <col min="5" max="5" width="28.50390625" style="6" customWidth="1"/>
    <col min="6" max="8" width="12.75390625" style="6" customWidth="1"/>
    <col min="9" max="16384" width="9.375" style="6" customWidth="1"/>
  </cols>
  <sheetData>
    <row r="1" spans="1:8" ht="47.25" customHeight="1">
      <c r="A1" s="30" t="s">
        <v>95</v>
      </c>
      <c r="B1" s="29"/>
      <c r="C1" s="29"/>
      <c r="D1" s="29"/>
      <c r="E1" s="29"/>
      <c r="F1" s="29"/>
      <c r="G1" s="29"/>
      <c r="H1" s="29"/>
    </row>
    <row r="2" ht="14.25" thickBot="1">
      <c r="H2" s="114" t="s">
        <v>407</v>
      </c>
    </row>
    <row r="3" spans="1:8" ht="24" customHeight="1" thickBot="1">
      <c r="A3" s="158" t="s">
        <v>55</v>
      </c>
      <c r="B3" s="159"/>
      <c r="C3" s="159"/>
      <c r="D3" s="159"/>
      <c r="E3" s="158" t="s">
        <v>70</v>
      </c>
      <c r="F3" s="159"/>
      <c r="G3" s="159"/>
      <c r="H3" s="160"/>
    </row>
    <row r="4" spans="1:8" s="16" customFormat="1" ht="35.25" customHeight="1" thickBot="1">
      <c r="A4" s="31" t="s">
        <v>89</v>
      </c>
      <c r="B4" s="15" t="s">
        <v>411</v>
      </c>
      <c r="C4" s="15" t="s">
        <v>431</v>
      </c>
      <c r="D4" s="15" t="s">
        <v>413</v>
      </c>
      <c r="E4" s="31" t="s">
        <v>89</v>
      </c>
      <c r="F4" s="15" t="s">
        <v>411</v>
      </c>
      <c r="G4" s="15" t="s">
        <v>431</v>
      </c>
      <c r="H4" s="15" t="s">
        <v>434</v>
      </c>
    </row>
    <row r="5" spans="1:8" ht="27.75" customHeight="1">
      <c r="A5" s="262" t="s">
        <v>132</v>
      </c>
      <c r="B5" s="161"/>
      <c r="C5" s="161"/>
      <c r="D5" s="161"/>
      <c r="E5" s="260" t="s">
        <v>491</v>
      </c>
      <c r="F5" s="161">
        <v>27358179</v>
      </c>
      <c r="G5" s="161">
        <v>46789179</v>
      </c>
      <c r="H5" s="163"/>
    </row>
    <row r="6" spans="1:8" ht="27.75" customHeight="1">
      <c r="A6" s="261" t="s">
        <v>131</v>
      </c>
      <c r="B6" s="164"/>
      <c r="C6" s="164"/>
      <c r="D6" s="164"/>
      <c r="E6" s="261" t="s">
        <v>492</v>
      </c>
      <c r="F6" s="164">
        <v>235000</v>
      </c>
      <c r="G6" s="164">
        <v>5982319</v>
      </c>
      <c r="H6" s="166"/>
    </row>
    <row r="7" spans="1:8" ht="27.75" customHeight="1">
      <c r="A7" s="261" t="s">
        <v>323</v>
      </c>
      <c r="B7" s="164"/>
      <c r="C7" s="164"/>
      <c r="D7" s="164"/>
      <c r="E7" s="261" t="s">
        <v>493</v>
      </c>
      <c r="F7" s="164"/>
      <c r="G7" s="164">
        <v>85000</v>
      </c>
      <c r="H7" s="166"/>
    </row>
    <row r="8" spans="1:8" ht="21" customHeight="1">
      <c r="A8" s="261" t="s">
        <v>321</v>
      </c>
      <c r="B8" s="164"/>
      <c r="C8" s="164"/>
      <c r="D8" s="164"/>
      <c r="E8" s="261" t="s">
        <v>141</v>
      </c>
      <c r="F8" s="164"/>
      <c r="G8" s="164"/>
      <c r="H8" s="166"/>
    </row>
    <row r="9" spans="1:8" ht="21" customHeight="1">
      <c r="A9" s="261" t="s">
        <v>490</v>
      </c>
      <c r="B9" s="164"/>
      <c r="C9" s="164">
        <v>640080</v>
      </c>
      <c r="D9" s="164"/>
      <c r="E9" s="261" t="s">
        <v>96</v>
      </c>
      <c r="F9" s="164"/>
      <c r="G9" s="164"/>
      <c r="H9" s="166"/>
    </row>
    <row r="10" spans="1:8" ht="21" customHeight="1">
      <c r="A10" s="261" t="s">
        <v>165</v>
      </c>
      <c r="B10" s="164"/>
      <c r="C10" s="164"/>
      <c r="D10" s="165"/>
      <c r="E10" s="261" t="s">
        <v>154</v>
      </c>
      <c r="F10" s="164"/>
      <c r="G10" s="164"/>
      <c r="H10" s="166"/>
    </row>
    <row r="11" spans="1:8" ht="27.75" customHeight="1">
      <c r="A11" s="261" t="s">
        <v>495</v>
      </c>
      <c r="B11" s="164">
        <v>820000</v>
      </c>
      <c r="C11" s="164"/>
      <c r="D11" s="164"/>
      <c r="E11" s="261" t="s">
        <v>166</v>
      </c>
      <c r="F11" s="164"/>
      <c r="G11" s="164"/>
      <c r="H11" s="166"/>
    </row>
    <row r="12" spans="1:8" ht="27.75" customHeight="1">
      <c r="A12" s="261" t="s">
        <v>229</v>
      </c>
      <c r="B12" s="164"/>
      <c r="C12" s="164"/>
      <c r="D12" s="164"/>
      <c r="E12" s="174" t="s">
        <v>230</v>
      </c>
      <c r="F12" s="164"/>
      <c r="G12" s="164"/>
      <c r="H12" s="166"/>
    </row>
    <row r="13" spans="1:8" ht="21" customHeight="1">
      <c r="A13" s="261" t="s">
        <v>310</v>
      </c>
      <c r="B13" s="164">
        <v>23519188</v>
      </c>
      <c r="C13" s="164">
        <v>23339188</v>
      </c>
      <c r="D13" s="164"/>
      <c r="E13" s="174" t="s">
        <v>231</v>
      </c>
      <c r="F13" s="164"/>
      <c r="G13" s="164"/>
      <c r="H13" s="166"/>
    </row>
    <row r="14" spans="1:8" ht="21" customHeight="1">
      <c r="A14" s="261" t="s">
        <v>311</v>
      </c>
      <c r="B14" s="164"/>
      <c r="C14" s="164"/>
      <c r="D14" s="164"/>
      <c r="E14" s="174" t="s">
        <v>324</v>
      </c>
      <c r="F14" s="164"/>
      <c r="G14" s="164"/>
      <c r="H14" s="166"/>
    </row>
    <row r="15" spans="1:8" ht="21" customHeight="1" thickBot="1">
      <c r="A15" s="261" t="s">
        <v>152</v>
      </c>
      <c r="B15" s="164"/>
      <c r="C15" s="164"/>
      <c r="D15" s="164"/>
      <c r="E15" s="174"/>
      <c r="F15" s="164"/>
      <c r="G15" s="164"/>
      <c r="H15" s="166"/>
    </row>
    <row r="16" spans="1:8" ht="24" customHeight="1" thickBot="1">
      <c r="A16" s="225" t="s">
        <v>92</v>
      </c>
      <c r="B16" s="226">
        <f>SUM(B5:B15)</f>
        <v>24339188</v>
      </c>
      <c r="C16" s="226">
        <f>SUM(C5:C15)</f>
        <v>23979268</v>
      </c>
      <c r="D16" s="226">
        <f>SUM(D5:D15)</f>
        <v>0</v>
      </c>
      <c r="E16" s="225" t="s">
        <v>92</v>
      </c>
      <c r="F16" s="226">
        <f>SUM(F5:F15)</f>
        <v>27593179</v>
      </c>
      <c r="G16" s="226">
        <f>SUM(G5:G15)</f>
        <v>52856498</v>
      </c>
      <c r="H16" s="227">
        <f>SUM(H5:H15)</f>
        <v>0</v>
      </c>
    </row>
    <row r="17" spans="1:8" ht="23.25" customHeight="1" thickBot="1">
      <c r="A17" s="228" t="s">
        <v>93</v>
      </c>
      <c r="B17" s="229">
        <f>IF(((F16-B16)&gt;0),F16-B16,"----")</f>
        <v>3253991</v>
      </c>
      <c r="C17" s="229">
        <f>IF(((G16-C16)&gt;0),G16-C16,"----")</f>
        <v>28877230</v>
      </c>
      <c r="D17" s="229" t="str">
        <f>IF(((H16-D16)&gt;0),H16-D16,"----")</f>
        <v>----</v>
      </c>
      <c r="E17" s="228" t="s">
        <v>94</v>
      </c>
      <c r="F17" s="229" t="str">
        <f>IF(((B16-F16)&gt;0),B16-F16,"----")</f>
        <v>----</v>
      </c>
      <c r="G17" s="229" t="str">
        <f>IF(((C16-G16)&gt;0),C16-G16,"----")</f>
        <v>----</v>
      </c>
      <c r="H17" s="230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">
      <selection activeCell="B12" sqref="B12"/>
    </sheetView>
  </sheetViews>
  <sheetFormatPr defaultColWidth="9.375" defaultRowHeight="12.75"/>
  <cols>
    <col min="1" max="1" width="4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75390625" style="38" customWidth="1"/>
    <col min="7" max="8" width="12.75390625" style="6" customWidth="1"/>
    <col min="9" max="9" width="13.75390625" style="6" customWidth="1"/>
    <col min="10" max="16384" width="9.375" style="6" customWidth="1"/>
  </cols>
  <sheetData>
    <row r="1" ht="21.75" customHeight="1" thickBot="1">
      <c r="F1" s="116" t="s">
        <v>407</v>
      </c>
    </row>
    <row r="2" spans="1:6" s="16" customFormat="1" ht="44.25" customHeight="1" thickBot="1">
      <c r="A2" s="31" t="s">
        <v>97</v>
      </c>
      <c r="B2" s="15" t="s">
        <v>98</v>
      </c>
      <c r="C2" s="15" t="s">
        <v>99</v>
      </c>
      <c r="D2" s="15" t="s">
        <v>469</v>
      </c>
      <c r="E2" s="15" t="s">
        <v>470</v>
      </c>
      <c r="F2" s="180" t="s">
        <v>471</v>
      </c>
    </row>
    <row r="3" spans="1:6" s="38" customFormat="1" ht="12" customHeight="1" thickBot="1">
      <c r="A3" s="177">
        <v>1</v>
      </c>
      <c r="B3" s="178">
        <v>2</v>
      </c>
      <c r="C3" s="178">
        <v>3</v>
      </c>
      <c r="D3" s="178">
        <v>4</v>
      </c>
      <c r="E3" s="178">
        <v>5</v>
      </c>
      <c r="F3" s="179" t="s">
        <v>143</v>
      </c>
    </row>
    <row r="4" spans="1:6" ht="18" customHeight="1">
      <c r="A4" s="181" t="s">
        <v>468</v>
      </c>
      <c r="B4" s="164">
        <v>997000</v>
      </c>
      <c r="C4" s="277" t="s">
        <v>401</v>
      </c>
      <c r="D4" s="164">
        <v>762000</v>
      </c>
      <c r="E4" s="164">
        <v>235000</v>
      </c>
      <c r="F4" s="231">
        <f>B4-D4-E4</f>
        <v>0</v>
      </c>
    </row>
    <row r="5" spans="1:6" ht="18" customHeight="1">
      <c r="A5" s="181" t="s">
        <v>472</v>
      </c>
      <c r="B5" s="164">
        <v>275000</v>
      </c>
      <c r="C5" s="277">
        <v>2018</v>
      </c>
      <c r="D5" s="164"/>
      <c r="E5" s="164">
        <v>275000</v>
      </c>
      <c r="F5" s="231">
        <f aca="true" t="shared" si="0" ref="F5:F22">B5-D5-E5</f>
        <v>0</v>
      </c>
    </row>
    <row r="6" spans="1:6" ht="18" customHeight="1">
      <c r="A6" s="181" t="s">
        <v>473</v>
      </c>
      <c r="B6" s="164">
        <v>2514600</v>
      </c>
      <c r="C6" s="277">
        <v>2018</v>
      </c>
      <c r="D6" s="164"/>
      <c r="E6" s="164">
        <v>2514600</v>
      </c>
      <c r="F6" s="231">
        <f t="shared" si="0"/>
        <v>0</v>
      </c>
    </row>
    <row r="7" spans="1:6" ht="18" customHeight="1">
      <c r="A7" s="181" t="s">
        <v>474</v>
      </c>
      <c r="B7" s="164">
        <v>1706880</v>
      </c>
      <c r="C7" s="277">
        <v>2018</v>
      </c>
      <c r="D7" s="164"/>
      <c r="E7" s="164">
        <v>1706880</v>
      </c>
      <c r="F7" s="231">
        <f t="shared" si="0"/>
        <v>0</v>
      </c>
    </row>
    <row r="8" spans="1:6" ht="18" customHeight="1">
      <c r="A8" s="181" t="s">
        <v>475</v>
      </c>
      <c r="B8" s="164">
        <v>197000</v>
      </c>
      <c r="C8" s="277">
        <v>2018</v>
      </c>
      <c r="D8" s="164"/>
      <c r="E8" s="164">
        <v>197000</v>
      </c>
      <c r="F8" s="231">
        <f t="shared" si="0"/>
        <v>0</v>
      </c>
    </row>
    <row r="9" spans="1:6" ht="18" customHeight="1">
      <c r="A9" s="467" t="s">
        <v>476</v>
      </c>
      <c r="B9" s="164">
        <v>110000</v>
      </c>
      <c r="C9" s="277">
        <v>2018</v>
      </c>
      <c r="D9" s="164"/>
      <c r="E9" s="164">
        <v>110000</v>
      </c>
      <c r="F9" s="231">
        <f t="shared" si="0"/>
        <v>0</v>
      </c>
    </row>
    <row r="10" spans="1:6" ht="18" customHeight="1">
      <c r="A10" s="181" t="s">
        <v>477</v>
      </c>
      <c r="B10" s="164">
        <v>192609</v>
      </c>
      <c r="C10" s="277">
        <v>2018</v>
      </c>
      <c r="D10" s="164"/>
      <c r="E10" s="164">
        <v>192609</v>
      </c>
      <c r="F10" s="231">
        <f t="shared" si="0"/>
        <v>0</v>
      </c>
    </row>
    <row r="11" spans="1:6" ht="18" customHeight="1">
      <c r="A11" s="181"/>
      <c r="B11" s="164"/>
      <c r="C11" s="277"/>
      <c r="D11" s="164"/>
      <c r="E11" s="164"/>
      <c r="F11" s="231">
        <f t="shared" si="0"/>
        <v>0</v>
      </c>
    </row>
    <row r="12" spans="1:6" ht="18" customHeight="1">
      <c r="A12" s="181"/>
      <c r="B12" s="164"/>
      <c r="C12" s="277"/>
      <c r="D12" s="164"/>
      <c r="E12" s="164"/>
      <c r="F12" s="231">
        <f>B12-D12-E12</f>
        <v>0</v>
      </c>
    </row>
    <row r="13" spans="1:6" ht="18" customHeight="1">
      <c r="A13" s="181"/>
      <c r="B13" s="164"/>
      <c r="C13" s="277"/>
      <c r="D13" s="164"/>
      <c r="E13" s="164"/>
      <c r="F13" s="231">
        <f>B13-D13-E13</f>
        <v>0</v>
      </c>
    </row>
    <row r="14" spans="1:6" ht="18" customHeight="1">
      <c r="A14" s="181"/>
      <c r="B14" s="164"/>
      <c r="C14" s="277"/>
      <c r="D14" s="164"/>
      <c r="E14" s="164"/>
      <c r="F14" s="231">
        <f>B14-D14-E14</f>
        <v>0</v>
      </c>
    </row>
    <row r="15" spans="1:6" ht="18" customHeight="1">
      <c r="A15" s="181"/>
      <c r="B15" s="164"/>
      <c r="C15" s="277"/>
      <c r="D15" s="164"/>
      <c r="E15" s="164"/>
      <c r="F15" s="231">
        <f t="shared" si="0"/>
        <v>0</v>
      </c>
    </row>
    <row r="16" spans="1:6" ht="18" customHeight="1">
      <c r="A16" s="181"/>
      <c r="B16" s="164"/>
      <c r="C16" s="277"/>
      <c r="D16" s="164"/>
      <c r="E16" s="164"/>
      <c r="F16" s="231">
        <f t="shared" si="0"/>
        <v>0</v>
      </c>
    </row>
    <row r="17" spans="1:6" ht="18" customHeight="1">
      <c r="A17" s="181"/>
      <c r="B17" s="164"/>
      <c r="C17" s="277"/>
      <c r="D17" s="164"/>
      <c r="E17" s="164"/>
      <c r="F17" s="231">
        <f>B17-D17-E17</f>
        <v>0</v>
      </c>
    </row>
    <row r="18" spans="1:6" ht="18" customHeight="1">
      <c r="A18" s="181"/>
      <c r="B18" s="164"/>
      <c r="C18" s="277"/>
      <c r="D18" s="164"/>
      <c r="E18" s="164"/>
      <c r="F18" s="231">
        <f>B18-D18-E18</f>
        <v>0</v>
      </c>
    </row>
    <row r="19" spans="1:6" ht="18" customHeight="1">
      <c r="A19" s="181"/>
      <c r="B19" s="164"/>
      <c r="C19" s="277"/>
      <c r="D19" s="164"/>
      <c r="E19" s="164"/>
      <c r="F19" s="231">
        <f t="shared" si="0"/>
        <v>0</v>
      </c>
    </row>
    <row r="20" spans="1:6" ht="18" customHeight="1">
      <c r="A20" s="181"/>
      <c r="B20" s="164"/>
      <c r="C20" s="277"/>
      <c r="D20" s="164"/>
      <c r="E20" s="164"/>
      <c r="F20" s="231">
        <f t="shared" si="0"/>
        <v>0</v>
      </c>
    </row>
    <row r="21" spans="1:6" ht="18" customHeight="1">
      <c r="A21" s="181"/>
      <c r="B21" s="164"/>
      <c r="C21" s="277"/>
      <c r="D21" s="164"/>
      <c r="E21" s="164"/>
      <c r="F21" s="231">
        <f t="shared" si="0"/>
        <v>0</v>
      </c>
    </row>
    <row r="22" spans="1:6" ht="18" customHeight="1" thickBot="1">
      <c r="A22" s="182"/>
      <c r="B22" s="169"/>
      <c r="C22" s="278"/>
      <c r="D22" s="169"/>
      <c r="E22" s="169"/>
      <c r="F22" s="232">
        <f t="shared" si="0"/>
        <v>0</v>
      </c>
    </row>
    <row r="23" spans="1:6" s="7" customFormat="1" ht="18" customHeight="1" thickBot="1">
      <c r="A23" s="234" t="s">
        <v>92</v>
      </c>
      <c r="B23" s="263">
        <f>SUM(B4:B22)</f>
        <v>5993089</v>
      </c>
      <c r="C23" s="264"/>
      <c r="D23" s="263">
        <f>SUM(D4:D22)</f>
        <v>762000</v>
      </c>
      <c r="E23" s="263">
        <f>SUM(E4:E22)</f>
        <v>5231089</v>
      </c>
      <c r="F23" s="233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workbookViewId="0" topLeftCell="A1">
      <selection activeCell="A4" sqref="A4"/>
    </sheetView>
  </sheetViews>
  <sheetFormatPr defaultColWidth="9.375" defaultRowHeight="12.75"/>
  <cols>
    <col min="1" max="1" width="57.125" style="11" customWidth="1"/>
    <col min="2" max="2" width="15.625" style="6" customWidth="1"/>
    <col min="3" max="3" width="16.375" style="6" customWidth="1"/>
    <col min="4" max="4" width="18.00390625" style="6" customWidth="1"/>
    <col min="5" max="5" width="16.625" style="6" customWidth="1"/>
    <col min="6" max="6" width="18.75390625" style="6" customWidth="1"/>
    <col min="7" max="8" width="12.75390625" style="6" customWidth="1"/>
    <col min="9" max="9" width="13.75390625" style="6" customWidth="1"/>
    <col min="10" max="16384" width="9.375" style="6" customWidth="1"/>
  </cols>
  <sheetData>
    <row r="1" ht="35.25" customHeight="1" thickBot="1">
      <c r="F1" s="117" t="s">
        <v>407</v>
      </c>
    </row>
    <row r="2" spans="1:6" s="16" customFormat="1" ht="48.75" customHeight="1" thickBot="1">
      <c r="A2" s="31" t="s">
        <v>100</v>
      </c>
      <c r="B2" s="15" t="s">
        <v>98</v>
      </c>
      <c r="C2" s="15" t="s">
        <v>99</v>
      </c>
      <c r="D2" s="15" t="s">
        <v>469</v>
      </c>
      <c r="E2" s="15" t="s">
        <v>470</v>
      </c>
      <c r="F2" s="180" t="s">
        <v>374</v>
      </c>
    </row>
    <row r="3" spans="1:6" s="38" customFormat="1" ht="15" customHeight="1" thickBot="1">
      <c r="A3" s="177">
        <v>1</v>
      </c>
      <c r="B3" s="178">
        <v>2</v>
      </c>
      <c r="C3" s="178">
        <v>3</v>
      </c>
      <c r="D3" s="178">
        <v>4</v>
      </c>
      <c r="E3" s="178">
        <v>5</v>
      </c>
      <c r="F3" s="179">
        <v>6</v>
      </c>
    </row>
    <row r="4" spans="1:6" ht="18" customHeight="1">
      <c r="A4" s="181" t="s">
        <v>481</v>
      </c>
      <c r="B4" s="164">
        <v>15000192</v>
      </c>
      <c r="C4" s="277">
        <v>2018</v>
      </c>
      <c r="D4" s="164"/>
      <c r="E4" s="164">
        <v>15000192</v>
      </c>
      <c r="F4" s="231">
        <f>B4-D4-E4</f>
        <v>0</v>
      </c>
    </row>
    <row r="5" spans="1:6" ht="18" customHeight="1">
      <c r="A5" s="181" t="s">
        <v>478</v>
      </c>
      <c r="B5" s="164">
        <v>19431000</v>
      </c>
      <c r="C5" s="277">
        <v>2018</v>
      </c>
      <c r="D5" s="164"/>
      <c r="E5" s="164">
        <v>19431000</v>
      </c>
      <c r="F5" s="231">
        <f aca="true" t="shared" si="0" ref="F5:F12">B5-D5-E5</f>
        <v>0</v>
      </c>
    </row>
    <row r="6" spans="1:6" ht="18" customHeight="1">
      <c r="A6" s="181" t="s">
        <v>479</v>
      </c>
      <c r="B6" s="164">
        <v>8357987</v>
      </c>
      <c r="C6" s="277">
        <v>2018</v>
      </c>
      <c r="D6" s="164"/>
      <c r="E6" s="164">
        <v>8357987</v>
      </c>
      <c r="F6" s="231">
        <f t="shared" si="0"/>
        <v>0</v>
      </c>
    </row>
    <row r="7" spans="1:6" ht="18" customHeight="1">
      <c r="A7" s="467" t="s">
        <v>480</v>
      </c>
      <c r="B7" s="164">
        <v>258026</v>
      </c>
      <c r="C7" s="277">
        <v>2018</v>
      </c>
      <c r="D7" s="164"/>
      <c r="E7" s="164">
        <v>258026</v>
      </c>
      <c r="F7" s="231">
        <f t="shared" si="0"/>
        <v>0</v>
      </c>
    </row>
    <row r="8" spans="1:6" ht="18" customHeight="1">
      <c r="A8" s="181"/>
      <c r="B8" s="164"/>
      <c r="C8" s="277"/>
      <c r="D8" s="164"/>
      <c r="E8" s="164"/>
      <c r="F8" s="231">
        <f t="shared" si="0"/>
        <v>0</v>
      </c>
    </row>
    <row r="9" spans="1:6" ht="18" customHeight="1">
      <c r="A9" s="181"/>
      <c r="B9" s="164"/>
      <c r="C9" s="277"/>
      <c r="D9" s="164"/>
      <c r="E9" s="164"/>
      <c r="F9" s="231">
        <f t="shared" si="0"/>
        <v>0</v>
      </c>
    </row>
    <row r="10" spans="1:6" ht="18" customHeight="1">
      <c r="A10" s="181"/>
      <c r="B10" s="164"/>
      <c r="C10" s="277"/>
      <c r="D10" s="164"/>
      <c r="E10" s="164"/>
      <c r="F10" s="231">
        <f t="shared" si="0"/>
        <v>0</v>
      </c>
    </row>
    <row r="11" spans="1:6" ht="18" customHeight="1">
      <c r="A11" s="181"/>
      <c r="B11" s="164"/>
      <c r="C11" s="277"/>
      <c r="D11" s="164"/>
      <c r="E11" s="164"/>
      <c r="F11" s="231">
        <f t="shared" si="0"/>
        <v>0</v>
      </c>
    </row>
    <row r="12" spans="1:6" ht="18" customHeight="1">
      <c r="A12" s="181"/>
      <c r="B12" s="164"/>
      <c r="C12" s="277"/>
      <c r="D12" s="164"/>
      <c r="E12" s="164"/>
      <c r="F12" s="231">
        <f t="shared" si="0"/>
        <v>0</v>
      </c>
    </row>
    <row r="13" spans="1:6" ht="18" customHeight="1">
      <c r="A13" s="181"/>
      <c r="B13" s="164"/>
      <c r="C13" s="277"/>
      <c r="D13" s="164"/>
      <c r="E13" s="164"/>
      <c r="F13" s="231">
        <f aca="true" t="shared" si="1" ref="F13:F22">B13-D13-E13</f>
        <v>0</v>
      </c>
    </row>
    <row r="14" spans="1:6" ht="18" customHeight="1">
      <c r="A14" s="181"/>
      <c r="B14" s="164"/>
      <c r="C14" s="277"/>
      <c r="D14" s="164"/>
      <c r="E14" s="164"/>
      <c r="F14" s="231">
        <f t="shared" si="1"/>
        <v>0</v>
      </c>
    </row>
    <row r="15" spans="1:6" ht="18" customHeight="1">
      <c r="A15" s="181"/>
      <c r="B15" s="164"/>
      <c r="C15" s="277"/>
      <c r="D15" s="164"/>
      <c r="E15" s="164"/>
      <c r="F15" s="231">
        <f t="shared" si="1"/>
        <v>0</v>
      </c>
    </row>
    <row r="16" spans="1:6" ht="18" customHeight="1">
      <c r="A16" s="181"/>
      <c r="B16" s="164"/>
      <c r="C16" s="277"/>
      <c r="D16" s="164"/>
      <c r="E16" s="164"/>
      <c r="F16" s="231">
        <f t="shared" si="1"/>
        <v>0</v>
      </c>
    </row>
    <row r="17" spans="1:6" ht="18" customHeight="1">
      <c r="A17" s="181"/>
      <c r="B17" s="164"/>
      <c r="C17" s="277"/>
      <c r="D17" s="164"/>
      <c r="E17" s="164"/>
      <c r="F17" s="231">
        <f t="shared" si="1"/>
        <v>0</v>
      </c>
    </row>
    <row r="18" spans="1:6" ht="18" customHeight="1">
      <c r="A18" s="181"/>
      <c r="B18" s="164"/>
      <c r="C18" s="277"/>
      <c r="D18" s="164"/>
      <c r="E18" s="164"/>
      <c r="F18" s="231">
        <f t="shared" si="1"/>
        <v>0</v>
      </c>
    </row>
    <row r="19" spans="1:6" ht="18" customHeight="1">
      <c r="A19" s="181"/>
      <c r="B19" s="164"/>
      <c r="C19" s="277"/>
      <c r="D19" s="164"/>
      <c r="E19" s="164"/>
      <c r="F19" s="231">
        <f t="shared" si="1"/>
        <v>0</v>
      </c>
    </row>
    <row r="20" spans="1:6" ht="18" customHeight="1">
      <c r="A20" s="181"/>
      <c r="B20" s="164"/>
      <c r="C20" s="277"/>
      <c r="D20" s="164"/>
      <c r="E20" s="164"/>
      <c r="F20" s="231">
        <f t="shared" si="1"/>
        <v>0</v>
      </c>
    </row>
    <row r="21" spans="1:6" ht="18" customHeight="1">
      <c r="A21" s="181"/>
      <c r="B21" s="164"/>
      <c r="C21" s="277"/>
      <c r="D21" s="164"/>
      <c r="E21" s="164"/>
      <c r="F21" s="231">
        <f t="shared" si="1"/>
        <v>0</v>
      </c>
    </row>
    <row r="22" spans="1:6" ht="18" customHeight="1" thickBot="1">
      <c r="A22" s="182"/>
      <c r="B22" s="169"/>
      <c r="C22" s="169"/>
      <c r="D22" s="169"/>
      <c r="E22" s="169"/>
      <c r="F22" s="232">
        <f t="shared" si="1"/>
        <v>0</v>
      </c>
    </row>
    <row r="23" spans="1:6" s="7" customFormat="1" ht="18" customHeight="1" thickBot="1">
      <c r="A23" s="234" t="s">
        <v>92</v>
      </c>
      <c r="B23" s="226">
        <f>SUM(B4:B22)</f>
        <v>43047205</v>
      </c>
      <c r="C23" s="264"/>
      <c r="D23" s="226">
        <f>SUM(D4:D22)</f>
        <v>0</v>
      </c>
      <c r="E23" s="226">
        <f>SUM(E4:E22)</f>
        <v>43047205</v>
      </c>
      <c r="F23" s="233">
        <f>SUM(F4:F22)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Felhasznalo</cp:lastModifiedBy>
  <cp:lastPrinted>2019-05-27T09:17:37Z</cp:lastPrinted>
  <dcterms:created xsi:type="dcterms:W3CDTF">1999-10-30T10:30:45Z</dcterms:created>
  <dcterms:modified xsi:type="dcterms:W3CDTF">2019-05-28T08:55:57Z</dcterms:modified>
  <cp:category/>
  <cp:version/>
  <cp:contentType/>
  <cp:contentStatus/>
</cp:coreProperties>
</file>