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7836" tabRatio="575" activeTab="1"/>
  </bookViews>
  <sheets>
    <sheet name="1.sz.mell." sheetId="1" r:id="rId1"/>
    <sheet name="2.sz.mell" sheetId="2" r:id="rId2"/>
    <sheet name="3.sz. mell" sheetId="3" r:id="rId3"/>
    <sheet name="4.a.sz.mell" sheetId="4" r:id="rId4"/>
    <sheet name="4.b.sz.mell " sheetId="5" r:id="rId5"/>
    <sheet name="5.sz.mell" sheetId="6" r:id="rId6"/>
    <sheet name="6.sz.mell" sheetId="7" r:id="rId7"/>
    <sheet name="7.sz.mell" sheetId="8" r:id="rId8"/>
    <sheet name="8.sz.mell" sheetId="9" r:id="rId9"/>
    <sheet name="9. sz. mell" sheetId="10" r:id="rId10"/>
    <sheet name=" 10. sz. mell" sheetId="11" r:id="rId11"/>
    <sheet name="11. sz.mell" sheetId="12" r:id="rId12"/>
    <sheet name="12. sz.mell" sheetId="13" r:id="rId13"/>
    <sheet name="Munka1" sheetId="14" r:id="rId14"/>
    <sheet name="Munka2" sheetId="15" r:id="rId15"/>
  </sheets>
  <definedNames>
    <definedName name="_xlnm.Print_Titles" localSheetId="2">'3.sz. mell'!$1:$7</definedName>
  </definedNames>
  <calcPr fullCalcOnLoad="1"/>
</workbook>
</file>

<file path=xl/sharedStrings.xml><?xml version="1.0" encoding="utf-8"?>
<sst xmlns="http://schemas.openxmlformats.org/spreadsheetml/2006/main" count="615" uniqueCount="392">
  <si>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</si>
  <si>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</si>
  <si>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</si>
  <si>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</si>
  <si>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</si>
  <si>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</si>
  <si>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</si>
  <si>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</si>
  <si>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</si>
  <si>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</si>
  <si>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</si>
  <si>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</si>
  <si>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</si>
  <si>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</si>
  <si>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</si>
  <si>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</si>
  <si>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</si>
  <si>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</si>
  <si>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</si>
  <si>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</si>
  <si>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</si>
  <si>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</si>
  <si>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</si>
  <si>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</si>
  <si>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</si>
  <si>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</si>
  <si>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</si>
  <si>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</si>
  <si>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</si>
  <si>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</si>
  <si>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</si>
  <si>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</si>
  <si>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</si>
  <si>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</si>
  <si>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</si>
  <si>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</si>
  <si>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</si>
  <si>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</si>
  <si>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</si>
  <si>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</si>
  <si>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</si>
  <si>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</si>
  <si>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</si>
  <si>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</si>
  <si>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</si>
  <si>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</si>
  <si>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</si>
  <si>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</si>
  <si>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</si>
  <si>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</si>
  <si>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</si>
  <si>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</si>
  <si>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Alaptevékenység egyéb bevételei</t>
  </si>
  <si>
    <t>Általános forgalmi adó-bevételek, visszatér.</t>
  </si>
  <si>
    <t>Kamatbevételek</t>
  </si>
  <si>
    <t>Átengedett központi adók</t>
  </si>
  <si>
    <t>Bírságok, egyéb bevételek</t>
  </si>
  <si>
    <t>Egyéb felhalmozási bevételek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</si>
  <si>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</si>
  <si>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</si>
  <si>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</si>
  <si>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</si>
  <si>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</si>
  <si>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</si>
  <si>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</si>
  <si>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</si>
  <si>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</si>
  <si>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</si>
  <si>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</si>
  <si>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</si>
  <si>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</si>
  <si>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</si>
  <si>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</si>
  <si>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Egyéb kiadások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</si>
  <si>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</si>
  <si>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</si>
  <si>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</si>
  <si>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>Megnevezés</t>
  </si>
  <si>
    <t>Személyi juttatások</t>
  </si>
  <si>
    <t>Munkaadókat terhelő járulék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</si>
  <si>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</si>
  <si>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</si>
  <si>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</si>
  <si>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</si>
  <si>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</si>
  <si>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</si>
  <si>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</si>
  <si>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</si>
  <si>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</si>
  <si>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</si>
  <si>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</si>
  <si>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</si>
  <si>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</si>
  <si>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</si>
  <si>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</si>
  <si>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</si>
  <si>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</si>
  <si>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</si>
  <si>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</si>
  <si>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</si>
  <si>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</si>
  <si>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</si>
  <si>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</si>
  <si>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</si>
  <si>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</si>
  <si>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</si>
  <si>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</si>
  <si>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</si>
  <si>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</si>
  <si>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</si>
  <si>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</si>
  <si>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</si>
  <si>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</si>
  <si>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</si>
  <si>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</si>
  <si>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</si>
  <si>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</si>
  <si>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</si>
  <si>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</si>
  <si>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</si>
  <si>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</si>
  <si>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</si>
  <si>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</si>
  <si>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</si>
  <si>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</si>
  <si>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</si>
  <si>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</si>
  <si>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</si>
  <si>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</si>
  <si>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</si>
  <si>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</si>
  <si>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</si>
  <si>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</si>
  <si>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</si>
  <si>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</si>
  <si>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</si>
  <si>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</si>
  <si>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</si>
  <si>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</si>
  <si>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</si>
  <si>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</si>
  <si>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Előző évi állalkozási eredmény</t>
  </si>
  <si>
    <t>Hitelek kamatai</t>
  </si>
  <si>
    <t>Normatív kötött felhasználású  támogatás</t>
  </si>
  <si>
    <t>Területi kiegyenlítést szolg. fejl. célú támogatás</t>
  </si>
  <si>
    <t xml:space="preserve">Fajlagos
mérték </t>
  </si>
  <si>
    <t>Összesen
(2x3)</t>
  </si>
  <si>
    <t>Vállalkozási bevételek</t>
  </si>
  <si>
    <t>IV.  Hitelek kamatai</t>
  </si>
  <si>
    <t>V. Egyéb kiadások</t>
  </si>
  <si>
    <t xml:space="preserve">
Mutató-
szám
</t>
  </si>
  <si>
    <t>Céljellegű dec. támogatás</t>
  </si>
  <si>
    <t>Intézményi beruházás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</si>
  <si>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</si>
  <si>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</si>
  <si>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</si>
  <si>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</si>
  <si>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</si>
  <si>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</si>
  <si>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</si>
  <si>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</si>
  <si>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</si>
  <si>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</si>
  <si>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</si>
  <si>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</si>
  <si>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</si>
  <si>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</si>
  <si>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</si>
  <si>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</si>
  <si>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</si>
  <si>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</si>
  <si>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Fejlesztési célú támogatások (5.7.1+…+5.7.4)</t>
  </si>
  <si>
    <t>6.2.4.</t>
  </si>
  <si>
    <t>FOLYÓ BEVÉTELEK ÖSSZESEN: (1+4+5+6+7+8)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</si>
  <si>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</si>
  <si>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</si>
  <si>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</si>
  <si>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</si>
  <si>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</si>
  <si>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</si>
  <si>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</si>
  <si>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</si>
  <si>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</si>
  <si>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</si>
  <si>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</si>
  <si>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</si>
  <si>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</si>
  <si>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</si>
  <si>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</si>
  <si>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Általános célú támogatás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</si>
  <si>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</si>
  <si>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</si>
  <si>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</si>
  <si>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</si>
  <si>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</si>
  <si>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</si>
  <si>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</si>
  <si>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</si>
  <si>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</si>
  <si>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önkormányzati szervektől</t>
  </si>
  <si>
    <t>Felhalmozási célú támogatásértékű kiadás, pénzeszközátadás</t>
  </si>
  <si>
    <t>Egyéb fejlesztési célú kiadás</t>
  </si>
  <si>
    <t>Fejlesztési célú tartalék</t>
  </si>
  <si>
    <t>Lakott külterülettel kapcsolatos feladatok</t>
  </si>
  <si>
    <t xml:space="preserve">    </t>
  </si>
  <si>
    <t>Bírságok, pótlékok, egyéb bevételek</t>
  </si>
  <si>
    <t>Támogatásértékű bevételek, átvett pénzeszközök</t>
  </si>
  <si>
    <t>Támogatásértékű bevétel központi kvi szervtől</t>
  </si>
  <si>
    <t>Támogatásért. bevétel OEP-től</t>
  </si>
  <si>
    <t>Támogatásért. bevétel önkormányzati szervtől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</si>
  <si>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</si>
  <si>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</si>
  <si>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</si>
  <si>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</si>
  <si>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Civil támogatási keret</t>
  </si>
  <si>
    <t>Támogatásértékű kiadások</t>
  </si>
  <si>
    <t>Átadott pénzeszközök</t>
  </si>
  <si>
    <t>Gépjárműadó</t>
  </si>
  <si>
    <t>Átvett pénze. támog. é. bev.</t>
  </si>
  <si>
    <t>Támog. é. Kiadás, pénze. Átadás</t>
  </si>
  <si>
    <t>Hitelek kamatai, hiteltörlesztés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</si>
  <si>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</si>
  <si>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</si>
  <si>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</si>
  <si>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</si>
  <si>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</si>
  <si>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Egyéb szervezetektől átvett támogatás (háztartásoktól átvett)</t>
  </si>
  <si>
    <t>Átvett pénzeszközök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</si>
  <si>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</si>
  <si>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</si>
  <si>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</si>
  <si>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</si>
  <si>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</si>
  <si>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</si>
  <si>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</si>
  <si>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</si>
  <si>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</si>
  <si>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</si>
  <si>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</si>
  <si>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</si>
  <si>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</si>
  <si>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</si>
  <si>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</si>
  <si>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</si>
  <si>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</si>
  <si>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</si>
  <si>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</si>
  <si>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</si>
  <si>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</si>
  <si>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</si>
  <si>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</si>
  <si>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</si>
  <si>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</si>
  <si>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</si>
  <si>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</si>
  <si>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</si>
  <si>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</si>
  <si>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</si>
  <si>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</si>
  <si>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</si>
  <si>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</si>
  <si>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>Támog. kölcsönök kiadásai</t>
  </si>
  <si>
    <t xml:space="preserve">Célszerinti támogatás </t>
  </si>
  <si>
    <t>Tám. Kölcsön visszatérülése</t>
  </si>
  <si>
    <t>Támog. kölcsön kiadásai</t>
  </si>
  <si>
    <t>Szociális étkeztetés</t>
  </si>
  <si>
    <t>Fácánkert Község Önkormányzata</t>
  </si>
  <si>
    <t>Felhalm.célra átvett pénz</t>
  </si>
  <si>
    <t>Hitelek bevételei</t>
  </si>
  <si>
    <t>MFB hitel /szennyvízberuházás/</t>
  </si>
  <si>
    <t>Lakossági vizi-közmű társulati hitel</t>
  </si>
  <si>
    <t>Kölcsön visszatérülések</t>
  </si>
  <si>
    <t>Bogyiszló /társult intézmény/ finanszírozás</t>
  </si>
  <si>
    <t>Bursa Hungarica ösztöndíj pályázat</t>
  </si>
  <si>
    <t>Kölcsön visszatérülés</t>
  </si>
  <si>
    <t>Norm.állami támog./súlyos foglalkozt.gond.küzdő telep./</t>
  </si>
  <si>
    <t>Kölcsön nyújtás</t>
  </si>
  <si>
    <t>Önkormányzat által nyújtott lakástámogatás</t>
  </si>
  <si>
    <t>Kedvezmények mentességek összege</t>
  </si>
  <si>
    <t>Közhatalmi bevételek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</si>
  <si>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</si>
  <si>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</si>
  <si>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</si>
  <si>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</si>
  <si>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</si>
  <si>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</si>
  <si>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Közművelődési és könyvtári feladatok ellátása</t>
  </si>
  <si>
    <t>2017.</t>
  </si>
  <si>
    <t>Tolna Város Önkormányzata Családsegítő Központ</t>
  </si>
  <si>
    <t>Tanyagondnoki szolgálat működtetése</t>
  </si>
  <si>
    <t>2018.</t>
  </si>
  <si>
    <t>2019.</t>
  </si>
  <si>
    <t>Szünidei étkeztetés támogatása</t>
  </si>
  <si>
    <t>2020.</t>
  </si>
  <si>
    <t>Felhalmozási bevételek</t>
  </si>
  <si>
    <t xml:space="preserve">beszámítás </t>
  </si>
  <si>
    <t xml:space="preserve">Felhalmozási kiadás </t>
  </si>
  <si>
    <t>Felhalmozási kiadások</t>
  </si>
  <si>
    <t>Előző évi maradvány</t>
  </si>
  <si>
    <t>KÖLTSÉGVETÉSI KIADÁSOK</t>
  </si>
  <si>
    <t>KÖLTSÉGVETÉSI BEVÉTELEK</t>
  </si>
  <si>
    <t>Személyi juttatésok  (K1)</t>
  </si>
  <si>
    <t>Dologi kiadások  (K3)</t>
  </si>
  <si>
    <t>Ellátottak pénzbeli juttatásai  (K4)</t>
  </si>
  <si>
    <t>Egyéb működési célú kiadások  (K5)</t>
  </si>
  <si>
    <t>Beruházások  (K5)</t>
  </si>
  <si>
    <t>Felújítások   (K6)</t>
  </si>
  <si>
    <t>Kölcsön nyújtás   (K508)</t>
  </si>
  <si>
    <t>KÖLTSÉGVETÉSI KIADÁSOK:</t>
  </si>
  <si>
    <t>Tartalékok   (K513)</t>
  </si>
  <si>
    <t>Közhatalmi bevételek  (B3)</t>
  </si>
  <si>
    <t>Működési célú támogatás elkülönített állami pénzalaptól  (B16)</t>
  </si>
  <si>
    <t>Önkormányzatok működési támogatása  (B11)</t>
  </si>
  <si>
    <t>KÖLTSÉGVETÉSI BEVÉTELEK:</t>
  </si>
  <si>
    <t>Működési bevételek (B4)</t>
  </si>
  <si>
    <t>Önkormányzatok működési támogatásai  (B11)</t>
  </si>
  <si>
    <t>Közhatalmi bevételek (B3)</t>
  </si>
  <si>
    <t>Felhalmozási célra átvett pénzeszközök  (B7)</t>
  </si>
  <si>
    <t>Személyi juttatások (K1)</t>
  </si>
  <si>
    <t>Működési bevételek  (B4)</t>
  </si>
  <si>
    <t>Munkaadókat terhelő járulékok és szoc.hj. Adó   (K2)</t>
  </si>
  <si>
    <t>Ellátottak pénzbeli juttatása (K4)</t>
  </si>
  <si>
    <t>Egyéb működési célú kiadások, támogatások  (K5)</t>
  </si>
  <si>
    <t>Tartalékok  (K513)</t>
  </si>
  <si>
    <t>Kölcsön nyújtás  (K508)</t>
  </si>
  <si>
    <t>Részesedések megszűnéséhez kapcsolódó bevétel</t>
  </si>
  <si>
    <t>Egyéb önkormányzati feladatok támogatása</t>
  </si>
  <si>
    <t xml:space="preserve">Polgármesteri illetmény támogatása </t>
  </si>
  <si>
    <t>Települési önkormányzatok szociális feladatainak egyéb támogatása</t>
  </si>
  <si>
    <t>Önkormányzatok működési támog.</t>
  </si>
  <si>
    <t>2021.</t>
  </si>
  <si>
    <t>Tanulói bérlet térítés</t>
  </si>
  <si>
    <t xml:space="preserve">Támogatás vállalkozásoknak </t>
  </si>
  <si>
    <t>Céltartalék</t>
  </si>
  <si>
    <t>Forintban!</t>
  </si>
  <si>
    <t xml:space="preserve">Bogyiszló Község Önkormányzata </t>
  </si>
  <si>
    <t>Átvett pénzeszközök JETA</t>
  </si>
  <si>
    <t xml:space="preserve">            2019.</t>
  </si>
  <si>
    <t>Fadd Nagyközség Önkormányzata ebrendészet</t>
  </si>
  <si>
    <t>2022.</t>
  </si>
  <si>
    <t>2020. évi eredeti ei.</t>
  </si>
  <si>
    <t>2020. évi módosított</t>
  </si>
  <si>
    <t>2020. évi teljesítés</t>
  </si>
  <si>
    <t>Felhalmozási célú átvett pénzeszközök (B75)</t>
  </si>
  <si>
    <t>Támogatásértékű bevétel EU-tól (B16)</t>
  </si>
  <si>
    <t>2020. évi eredeti előirányzat</t>
  </si>
  <si>
    <t xml:space="preserve">Működési célú céltartalék  </t>
  </si>
  <si>
    <t>Előző évi maradvány igénybevétele  (B813)</t>
  </si>
  <si>
    <t>Államháztartáson belüli megelőlegezés (B814)</t>
  </si>
  <si>
    <t xml:space="preserve">Kölcsön nyújtás   </t>
  </si>
  <si>
    <t>Államháztartáson belüli megelőlegezés visszafizetése  (K91)</t>
  </si>
  <si>
    <t>Munkaadókat terhelő járulékok és szociális hozzájárulási adó  (K2)</t>
  </si>
  <si>
    <t xml:space="preserve">Előző évi várható pénzmaradvány igénybevétele </t>
  </si>
  <si>
    <t>Kölcsön visszatérülés  (B64)</t>
  </si>
  <si>
    <t>2020. évi normatív támogatás alakulása</t>
  </si>
  <si>
    <t xml:space="preserve">3. sz. melléklet </t>
  </si>
  <si>
    <t>Előző évi maradvány igénybevétele (B813)</t>
  </si>
  <si>
    <t>Működési célú támogtások  (B16)</t>
  </si>
  <si>
    <t>Államháztartáson belüli megelőlegezés (B813)</t>
  </si>
  <si>
    <t>Felújítások kiadásai (K6)</t>
  </si>
  <si>
    <t>Intézményi beruházási kiadások  (K5)</t>
  </si>
  <si>
    <t xml:space="preserve">Működési célú céltartalék </t>
  </si>
  <si>
    <t>Felhalmozáci célú tartalék</t>
  </si>
  <si>
    <t>Tám. kölcsön visszatérítése   (B64)</t>
  </si>
  <si>
    <t>2020. évi módosított ei.</t>
  </si>
  <si>
    <t>2020. évi teljesítésa</t>
  </si>
  <si>
    <t>2020. évi erdeti ei.</t>
  </si>
  <si>
    <t>2020. évi telj.</t>
  </si>
  <si>
    <t>Működési célú támogatás</t>
  </si>
  <si>
    <t>Előző évi maradvány igénybev.</t>
  </si>
  <si>
    <t>Egyéb működési célú kiadások</t>
  </si>
  <si>
    <t>Magyar Falu Program "Óvoda udvar"</t>
  </si>
  <si>
    <t>2020. évi előirányzat</t>
  </si>
  <si>
    <t>2020. év utáni szükséglet</t>
  </si>
  <si>
    <t xml:space="preserve">            2020.</t>
  </si>
  <si>
    <t>Magyar Falu Program "Temető fejlesztés"</t>
  </si>
  <si>
    <t>Magyar Falu Program "Eszközfejlesztés belt. közterület"</t>
  </si>
  <si>
    <t>Településrendezési Terv felülvizsgálata JETA-107-2018</t>
  </si>
  <si>
    <t>Felhasználás 2019.XII.31-ig</t>
  </si>
  <si>
    <t>Községháza felújítás  JETA-38-2019</t>
  </si>
  <si>
    <t xml:space="preserve">               2020.</t>
  </si>
  <si>
    <t>2019. évig kifizetés</t>
  </si>
  <si>
    <t>2023.</t>
  </si>
  <si>
    <t>Tolna Város Önkormányzata közös hivatal finanszírozás</t>
  </si>
  <si>
    <t>Magánszemélyek kommunális adója</t>
  </si>
  <si>
    <t>Iparűzési adó</t>
  </si>
  <si>
    <t>Bérleti díjak</t>
  </si>
  <si>
    <t xml:space="preserve">Működési célú tartalék  </t>
  </si>
  <si>
    <t>Működéi célú támogatás elk. állami pénzalaptól  (B16)</t>
  </si>
  <si>
    <t xml:space="preserve">Előző évi maradvány igénybevétele </t>
  </si>
  <si>
    <t xml:space="preserve">Kölcsön nyújtás  </t>
  </si>
  <si>
    <t>Államháztartáson belüli megelőlegezés visszaf. (K91)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</si>
</sst>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€-2]\ #\ ##,000_);[Red]\([$€-2]\ #\ ##,000\)"/>
  </numFmts>
  <fonts count="6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name val="Arial"/>
      <family val="2"/>
    </font>
    <font>
      <sz val="8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 applyProtection="1">
      <alignment/>
      <protection/>
    </xf>
    <xf numFmtId="0" fontId="3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0" fontId="3" fillId="0" borderId="0" xfId="57" applyAlignment="1" applyProtection="1">
      <alignment vertical="center"/>
      <protection/>
    </xf>
    <xf numFmtId="0" fontId="3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164" fontId="20" fillId="0" borderId="42" xfId="0" applyNumberFormat="1" applyFont="1" applyBorder="1" applyAlignment="1">
      <alignment horizontal="center" vertical="center" wrapText="1"/>
    </xf>
    <xf numFmtId="164" fontId="20" fillId="0" borderId="46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48" xfId="0" applyNumberFormat="1" applyFont="1" applyBorder="1" applyAlignment="1">
      <alignment horizontal="center" vertical="center" wrapText="1"/>
    </xf>
    <xf numFmtId="0" fontId="4" fillId="0" borderId="49" xfId="57" applyFont="1" applyBorder="1" applyAlignment="1" applyProtection="1">
      <alignment horizontal="center" vertical="center" wrapText="1"/>
      <protection/>
    </xf>
    <xf numFmtId="0" fontId="4" fillId="0" borderId="50" xfId="57" applyFont="1" applyBorder="1" applyAlignment="1" applyProtection="1">
      <alignment horizontal="center" vertical="center"/>
      <protection/>
    </xf>
    <xf numFmtId="0" fontId="4" fillId="0" borderId="51" xfId="57" applyFont="1" applyBorder="1" applyAlignment="1" applyProtection="1">
      <alignment horizontal="center" vertical="center"/>
      <protection/>
    </xf>
    <xf numFmtId="0" fontId="3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4" fillId="0" borderId="14" xfId="57" applyFont="1" applyBorder="1" applyAlignment="1" applyProtection="1">
      <alignment horizontal="left" vertical="center" indent="1"/>
      <protection/>
    </xf>
    <xf numFmtId="0" fontId="21" fillId="0" borderId="4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  <protection/>
    </xf>
    <xf numFmtId="164" fontId="6" fillId="0" borderId="0" xfId="0" applyNumberFormat="1" applyFont="1" applyAlignment="1">
      <alignment horizontal="right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 applyProtection="1">
      <alignment vertical="center" wrapText="1"/>
      <protection/>
    </xf>
    <xf numFmtId="164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2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164" fontId="17" fillId="0" borderId="55" xfId="0" applyNumberFormat="1" applyFont="1" applyFill="1" applyBorder="1" applyAlignment="1" applyProtection="1">
      <alignment vertical="center" wrapText="1"/>
      <protection locked="0"/>
    </xf>
    <xf numFmtId="0" fontId="17" fillId="0" borderId="54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centerContinuous" vertical="center" wrapText="1"/>
    </xf>
    <xf numFmtId="164" fontId="17" fillId="0" borderId="40" xfId="0" applyNumberFormat="1" applyFont="1" applyBorder="1" applyAlignment="1" applyProtection="1">
      <alignment vertical="center" wrapText="1"/>
      <protection locked="0"/>
    </xf>
    <xf numFmtId="164" fontId="17" fillId="0" borderId="61" xfId="0" applyNumberFormat="1" applyFont="1" applyBorder="1" applyAlignment="1" applyProtection="1">
      <alignment vertical="center" wrapText="1"/>
      <protection locked="0"/>
    </xf>
    <xf numFmtId="164" fontId="17" fillId="0" borderId="41" xfId="0" applyNumberFormat="1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37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17" fillId="0" borderId="53" xfId="0" applyNumberFormat="1" applyFont="1" applyBorder="1" applyAlignment="1" applyProtection="1">
      <alignment horizontal="left" vertical="center" wrapText="1"/>
      <protection locked="0"/>
    </xf>
    <xf numFmtId="164" fontId="17" fillId="0" borderId="54" xfId="0" applyNumberFormat="1" applyFont="1" applyBorder="1" applyAlignment="1" applyProtection="1">
      <alignment vertical="center" wrapText="1"/>
      <protection locked="0"/>
    </xf>
    <xf numFmtId="164" fontId="17" fillId="0" borderId="63" xfId="0" applyNumberFormat="1" applyFont="1" applyBorder="1" applyAlignment="1" applyProtection="1">
      <alignment vertical="center" wrapText="1"/>
      <protection locked="0"/>
    </xf>
    <xf numFmtId="164" fontId="17" fillId="0" borderId="55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left" vertical="center" wrapText="1" indent="1"/>
    </xf>
    <xf numFmtId="164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Border="1" applyAlignment="1" applyProtection="1">
      <alignment horizontal="center" vertical="center" wrapText="1"/>
      <protection/>
    </xf>
    <xf numFmtId="164" fontId="8" fillId="0" borderId="65" xfId="0" applyNumberFormat="1" applyFont="1" applyBorder="1" applyAlignment="1" applyProtection="1">
      <alignment horizontal="center" vertical="center" wrapText="1"/>
      <protection/>
    </xf>
    <xf numFmtId="164" fontId="8" fillId="0" borderId="66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53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3" xfId="0" applyFont="1" applyBorder="1" applyAlignment="1">
      <alignment horizontal="left" vertical="center" wrapText="1" indent="1"/>
    </xf>
    <xf numFmtId="164" fontId="17" fillId="34" borderId="10" xfId="0" applyNumberFormat="1" applyFont="1" applyFill="1" applyBorder="1" applyAlignment="1" applyProtection="1">
      <alignment vertical="center" wrapText="1"/>
      <protection/>
    </xf>
    <xf numFmtId="164" fontId="17" fillId="0" borderId="67" xfId="0" applyNumberFormat="1" applyFont="1" applyBorder="1" applyAlignment="1" applyProtection="1">
      <alignment vertical="center" wrapText="1"/>
      <protection locked="0"/>
    </xf>
    <xf numFmtId="165" fontId="17" fillId="0" borderId="36" xfId="0" applyNumberFormat="1" applyFont="1" applyBorder="1" applyAlignment="1" applyProtection="1">
      <alignment vertical="center" wrapText="1"/>
      <protection locked="0"/>
    </xf>
    <xf numFmtId="164" fontId="17" fillId="34" borderId="47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17" fillId="35" borderId="46" xfId="0" applyNumberFormat="1" applyFont="1" applyFill="1" applyBorder="1" applyAlignment="1">
      <alignment vertical="center" wrapText="1"/>
    </xf>
    <xf numFmtId="164" fontId="17" fillId="35" borderId="45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17" fillId="0" borderId="67" xfId="0" applyNumberFormat="1" applyFont="1" applyBorder="1" applyAlignment="1" applyProtection="1">
      <alignment vertical="center" wrapText="1"/>
      <protection locked="0"/>
    </xf>
    <xf numFmtId="164" fontId="8" fillId="0" borderId="46" xfId="0" applyNumberFormat="1" applyFont="1" applyBorder="1" applyAlignment="1">
      <alignment horizontal="left" vertical="center" wrapText="1" indent="1"/>
    </xf>
    <xf numFmtId="164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4" fontId="8" fillId="0" borderId="46" xfId="0" applyNumberFormat="1" applyFont="1" applyBorder="1" applyAlignment="1" applyProtection="1">
      <alignment horizontal="left" vertical="center" wrapText="1" indent="1"/>
      <protection locked="0"/>
    </xf>
    <xf numFmtId="164" fontId="17" fillId="0" borderId="67" xfId="0" applyNumberFormat="1" applyFont="1" applyBorder="1" applyAlignment="1">
      <alignment horizontal="left" vertical="center" wrapText="1" indent="1"/>
    </xf>
    <xf numFmtId="164" fontId="8" fillId="0" borderId="52" xfId="0" applyNumberFormat="1" applyFont="1" applyBorder="1" applyAlignment="1">
      <alignment horizontal="centerContinuous" vertical="center"/>
    </xf>
    <xf numFmtId="164" fontId="8" fillId="0" borderId="68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4" fontId="17" fillId="0" borderId="59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0" xfId="57" applyFont="1" applyBorder="1" applyAlignment="1" applyProtection="1">
      <alignment horizontal="center" vertical="center"/>
      <protection/>
    </xf>
    <xf numFmtId="164" fontId="8" fillId="33" borderId="14" xfId="0" applyNumberFormat="1" applyFont="1" applyFill="1" applyBorder="1" applyAlignment="1">
      <alignment horizontal="left" vertical="center" wrapText="1" indent="1"/>
    </xf>
    <xf numFmtId="164" fontId="8" fillId="33" borderId="10" xfId="0" applyNumberFormat="1" applyFont="1" applyFill="1" applyBorder="1" applyAlignment="1">
      <alignment vertical="center" wrapText="1"/>
    </xf>
    <xf numFmtId="164" fontId="8" fillId="33" borderId="16" xfId="0" applyNumberFormat="1" applyFont="1" applyFill="1" applyBorder="1" applyAlignment="1">
      <alignment vertical="center" wrapText="1"/>
    </xf>
    <xf numFmtId="164" fontId="8" fillId="33" borderId="64" xfId="0" applyNumberFormat="1" applyFont="1" applyFill="1" applyBorder="1" applyAlignment="1">
      <alignment horizontal="left" vertical="center" wrapText="1" indent="1"/>
    </xf>
    <xf numFmtId="164" fontId="17" fillId="33" borderId="65" xfId="0" applyNumberFormat="1" applyFont="1" applyFill="1" applyBorder="1" applyAlignment="1" applyProtection="1">
      <alignment horizontal="center" vertical="center" wrapText="1"/>
      <protection/>
    </xf>
    <xf numFmtId="164" fontId="17" fillId="33" borderId="66" xfId="0" applyNumberFormat="1" applyFont="1" applyFill="1" applyBorder="1" applyAlignment="1" applyProtection="1">
      <alignment horizontal="center" vertical="center" wrapText="1"/>
      <protection/>
    </xf>
    <xf numFmtId="164" fontId="17" fillId="33" borderId="37" xfId="0" applyNumberFormat="1" applyFont="1" applyFill="1" applyBorder="1" applyAlignment="1" applyProtection="1">
      <alignment vertical="center" wrapText="1"/>
      <protection/>
    </xf>
    <xf numFmtId="164" fontId="17" fillId="33" borderId="55" xfId="0" applyNumberFormat="1" applyFont="1" applyFill="1" applyBorder="1" applyAlignment="1" applyProtection="1">
      <alignment vertical="center" wrapText="1"/>
      <protection/>
    </xf>
    <xf numFmtId="164" fontId="8" fillId="33" borderId="16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horizontal="left" vertical="center" wrapText="1"/>
    </xf>
    <xf numFmtId="164" fontId="17" fillId="33" borderId="46" xfId="0" applyNumberFormat="1" applyFont="1" applyFill="1" applyBorder="1" applyAlignment="1" applyProtection="1">
      <alignment vertical="center" wrapText="1"/>
      <protection/>
    </xf>
    <xf numFmtId="164" fontId="17" fillId="33" borderId="14" xfId="0" applyNumberFormat="1" applyFont="1" applyFill="1" applyBorder="1" applyAlignment="1" applyProtection="1">
      <alignment vertical="center" wrapText="1"/>
      <protection/>
    </xf>
    <xf numFmtId="164" fontId="17" fillId="33" borderId="10" xfId="0" applyNumberFormat="1" applyFont="1" applyFill="1" applyBorder="1" applyAlignment="1" applyProtection="1">
      <alignment vertical="center" wrapText="1"/>
      <protection/>
    </xf>
    <xf numFmtId="164" fontId="17" fillId="33" borderId="16" xfId="0" applyNumberFormat="1" applyFont="1" applyFill="1" applyBorder="1" applyAlignment="1" applyProtection="1">
      <alignment vertical="center" wrapText="1"/>
      <protection/>
    </xf>
    <xf numFmtId="164" fontId="17" fillId="33" borderId="46" xfId="0" applyNumberFormat="1" applyFont="1" applyFill="1" applyBorder="1" applyAlignment="1">
      <alignment vertical="center" wrapText="1"/>
    </xf>
    <xf numFmtId="164" fontId="17" fillId="33" borderId="67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33" borderId="65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>
      <alignment vertical="center" wrapText="1"/>
    </xf>
    <xf numFmtId="164" fontId="17" fillId="0" borderId="16" xfId="57" applyNumberFormat="1" applyFont="1" applyFill="1" applyBorder="1" applyAlignment="1" applyProtection="1">
      <alignment vertical="center"/>
      <protection/>
    </xf>
    <xf numFmtId="164" fontId="7" fillId="0" borderId="0" xfId="56" applyNumberFormat="1" applyFont="1" applyBorder="1" applyAlignment="1" applyProtection="1">
      <alignment horizontal="centerContinuous" vertical="center"/>
      <protection/>
    </xf>
    <xf numFmtId="164" fontId="7" fillId="0" borderId="69" xfId="56" applyNumberFormat="1" applyFont="1" applyBorder="1" applyAlignment="1" applyProtection="1">
      <alignment horizontal="centerContinuous" vertical="center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164" fontId="7" fillId="0" borderId="69" xfId="56" applyNumberFormat="1" applyFont="1" applyFill="1" applyBorder="1" applyAlignment="1" applyProtection="1">
      <alignment horizontal="centerContinuous" vertical="center"/>
      <protection/>
    </xf>
    <xf numFmtId="164" fontId="19" fillId="33" borderId="24" xfId="0" applyNumberFormat="1" applyFont="1" applyFill="1" applyBorder="1" applyAlignment="1" applyProtection="1">
      <alignment horizontal="right" vertical="top" wrapText="1"/>
      <protection/>
    </xf>
    <xf numFmtId="164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164" fontId="17" fillId="0" borderId="17" xfId="0" applyNumberFormat="1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Border="1" applyAlignment="1" applyProtection="1">
      <alignment horizontal="left" vertical="center" wrapText="1" indent="1"/>
      <protection/>
    </xf>
    <xf numFmtId="164" fontId="8" fillId="33" borderId="10" xfId="0" applyNumberFormat="1" applyFont="1" applyFill="1" applyBorder="1" applyAlignment="1" applyProtection="1">
      <alignment vertical="center" wrapText="1"/>
      <protection/>
    </xf>
    <xf numFmtId="164" fontId="8" fillId="37" borderId="10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vertical="center" wrapText="1"/>
    </xf>
    <xf numFmtId="164" fontId="17" fillId="0" borderId="10" xfId="57" applyNumberFormat="1" applyFont="1" applyBorder="1" applyAlignment="1" applyProtection="1">
      <alignment vertical="center"/>
      <protection/>
    </xf>
    <xf numFmtId="0" fontId="14" fillId="33" borderId="46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4" xfId="0" applyNumberFormat="1" applyFont="1" applyBorder="1" applyAlignment="1" applyProtection="1">
      <alignment vertical="center" wrapText="1"/>
      <protection locked="0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 applyProtection="1">
      <alignment horizontal="center" vertical="center" wrapText="1"/>
      <protection/>
    </xf>
    <xf numFmtId="0" fontId="4" fillId="0" borderId="16" xfId="56" applyFont="1" applyBorder="1" applyAlignment="1" applyProtection="1">
      <alignment horizontal="center" vertical="center" wrapText="1"/>
      <protection/>
    </xf>
    <xf numFmtId="0" fontId="20" fillId="0" borderId="14" xfId="56" applyFont="1" applyBorder="1" applyAlignment="1" applyProtection="1">
      <alignment horizontal="center" vertical="center" wrapText="1"/>
      <protection/>
    </xf>
    <xf numFmtId="0" fontId="20" fillId="0" borderId="10" xfId="56" applyFont="1" applyBorder="1" applyAlignment="1" applyProtection="1">
      <alignment horizontal="center" vertical="center" wrapText="1"/>
      <protection/>
    </xf>
    <xf numFmtId="0" fontId="20" fillId="0" borderId="16" xfId="56" applyFont="1" applyBorder="1" applyAlignment="1" applyProtection="1">
      <alignment horizontal="center" vertical="center" wrapText="1"/>
      <protection/>
    </xf>
    <xf numFmtId="0" fontId="23" fillId="0" borderId="0" xfId="56" applyFont="1">
      <alignment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20" fillId="0" borderId="14" xfId="56" applyFont="1" applyFill="1" applyBorder="1" applyAlignment="1" applyProtection="1">
      <alignment horizontal="center" vertical="center" wrapText="1"/>
      <protection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20" fillId="0" borderId="16" xfId="56" applyFont="1" applyFill="1" applyBorder="1" applyAlignment="1" applyProtection="1">
      <alignment horizontal="center" vertical="center" wrapText="1"/>
      <protection/>
    </xf>
    <xf numFmtId="0" fontId="20" fillId="33" borderId="50" xfId="56" applyFont="1" applyFill="1" applyBorder="1" applyAlignment="1" applyProtection="1">
      <alignment horizontal="left" vertical="center" wrapText="1" indent="1"/>
      <protection/>
    </xf>
    <xf numFmtId="0" fontId="20" fillId="33" borderId="10" xfId="56" applyFont="1" applyFill="1" applyBorder="1" applyAlignment="1" applyProtection="1">
      <alignment horizontal="left" vertical="center" wrapText="1" indent="1"/>
      <protection/>
    </xf>
    <xf numFmtId="164" fontId="20" fillId="33" borderId="50" xfId="56" applyNumberFormat="1" applyFont="1" applyFill="1" applyBorder="1" applyAlignment="1" applyProtection="1">
      <alignment vertical="center" wrapText="1"/>
      <protection/>
    </xf>
    <xf numFmtId="164" fontId="20" fillId="33" borderId="51" xfId="56" applyNumberFormat="1" applyFont="1" applyFill="1" applyBorder="1" applyAlignment="1" applyProtection="1">
      <alignment vertical="center" wrapText="1"/>
      <protection/>
    </xf>
    <xf numFmtId="164" fontId="20" fillId="33" borderId="10" xfId="56" applyNumberFormat="1" applyFont="1" applyFill="1" applyBorder="1" applyAlignment="1" applyProtection="1">
      <alignment vertical="center" wrapText="1"/>
      <protection locked="0"/>
    </xf>
    <xf numFmtId="164" fontId="20" fillId="33" borderId="16" xfId="56" applyNumberFormat="1" applyFont="1" applyFill="1" applyBorder="1" applyAlignment="1" applyProtection="1">
      <alignment vertical="center" wrapText="1"/>
      <protection locked="0"/>
    </xf>
    <xf numFmtId="164" fontId="20" fillId="33" borderId="10" xfId="56" applyNumberFormat="1" applyFont="1" applyFill="1" applyBorder="1" applyAlignment="1" applyProtection="1">
      <alignment vertical="center" wrapText="1"/>
      <protection/>
    </xf>
    <xf numFmtId="0" fontId="23" fillId="0" borderId="39" xfId="56" applyFont="1" applyFill="1" applyBorder="1" applyAlignment="1" applyProtection="1">
      <alignment horizontal="left" vertical="center" wrapText="1" indent="1"/>
      <protection/>
    </xf>
    <xf numFmtId="0" fontId="23" fillId="0" borderId="36" xfId="56" applyFont="1" applyFill="1" applyBorder="1" applyAlignment="1" applyProtection="1">
      <alignment horizontal="left" vertical="center" wrapText="1" indent="1"/>
      <protection/>
    </xf>
    <xf numFmtId="164" fontId="2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36" xfId="56" applyNumberFormat="1" applyFont="1" applyFill="1" applyBorder="1" applyAlignment="1" applyProtection="1">
      <alignment vertical="center" wrapText="1"/>
      <protection locked="0"/>
    </xf>
    <xf numFmtId="164" fontId="23" fillId="0" borderId="37" xfId="56" applyNumberFormat="1" applyFont="1" applyFill="1" applyBorder="1" applyAlignment="1" applyProtection="1">
      <alignment vertical="center" wrapText="1"/>
      <protection locked="0"/>
    </xf>
    <xf numFmtId="0" fontId="23" fillId="0" borderId="65" xfId="56" applyFont="1" applyFill="1" applyBorder="1" applyAlignment="1" applyProtection="1">
      <alignment horizontal="left" vertical="center" wrapText="1" indent="1"/>
      <protection/>
    </xf>
    <xf numFmtId="164" fontId="20" fillId="33" borderId="16" xfId="56" applyNumberFormat="1" applyFont="1" applyFill="1" applyBorder="1" applyAlignment="1" applyProtection="1">
      <alignment vertical="center" wrapText="1"/>
      <protection/>
    </xf>
    <xf numFmtId="0" fontId="23" fillId="0" borderId="40" xfId="56" applyFont="1" applyFill="1" applyBorder="1" applyAlignment="1" applyProtection="1">
      <alignment horizontal="left" vertical="center" wrapText="1" indent="1"/>
      <protection/>
    </xf>
    <xf numFmtId="164" fontId="23" fillId="0" borderId="40" xfId="56" applyNumberFormat="1" applyFont="1" applyFill="1" applyBorder="1" applyAlignment="1" applyProtection="1">
      <alignment vertical="center" wrapText="1"/>
      <protection locked="0"/>
    </xf>
    <xf numFmtId="164" fontId="23" fillId="0" borderId="41" xfId="56" applyNumberFormat="1" applyFont="1" applyFill="1" applyBorder="1" applyAlignment="1" applyProtection="1">
      <alignment vertical="center" wrapText="1"/>
      <protection locked="0"/>
    </xf>
    <xf numFmtId="0" fontId="23" fillId="0" borderId="0" xfId="56" applyFont="1" applyFill="1" applyAlignment="1" applyProtection="1">
      <alignment horizontal="left" indent="1"/>
      <protection/>
    </xf>
    <xf numFmtId="164" fontId="23" fillId="0" borderId="54" xfId="56" applyNumberFormat="1" applyFont="1" applyFill="1" applyBorder="1" applyAlignment="1" applyProtection="1">
      <alignment vertical="center" wrapText="1"/>
      <protection locked="0"/>
    </xf>
    <xf numFmtId="164" fontId="23" fillId="0" borderId="55" xfId="56" applyNumberFormat="1" applyFont="1" applyFill="1" applyBorder="1" applyAlignment="1" applyProtection="1">
      <alignment vertical="center" wrapText="1"/>
      <protection locked="0"/>
    </xf>
    <xf numFmtId="0" fontId="23" fillId="38" borderId="36" xfId="56" applyFont="1" applyFill="1" applyBorder="1" applyAlignment="1" applyProtection="1">
      <alignment horizontal="left" vertical="center" wrapText="1" indent="1"/>
      <protection/>
    </xf>
    <xf numFmtId="0" fontId="24" fillId="0" borderId="36" xfId="56" applyFont="1" applyFill="1" applyBorder="1" applyAlignment="1" applyProtection="1">
      <alignment horizontal="left" vertical="center" wrapText="1" indent="1"/>
      <protection/>
    </xf>
    <xf numFmtId="0" fontId="24" fillId="0" borderId="54" xfId="56" applyFont="1" applyFill="1" applyBorder="1" applyAlignment="1" applyProtection="1">
      <alignment horizontal="left" vertical="center" wrapText="1" indent="1"/>
      <protection/>
    </xf>
    <xf numFmtId="0" fontId="23" fillId="38" borderId="40" xfId="56" applyFont="1" applyFill="1" applyBorder="1" applyAlignment="1" applyProtection="1">
      <alignment horizontal="left" vertical="center" wrapText="1" indent="1"/>
      <protection/>
    </xf>
    <xf numFmtId="0" fontId="23" fillId="0" borderId="28" xfId="56" applyFont="1" applyFill="1" applyBorder="1" applyAlignment="1" applyProtection="1">
      <alignment horizontal="left" vertical="center" wrapText="1" indent="1"/>
      <protection/>
    </xf>
    <xf numFmtId="0" fontId="25" fillId="33" borderId="10" xfId="56" applyFont="1" applyFill="1" applyBorder="1" applyAlignment="1" applyProtection="1">
      <alignment horizontal="left" vertical="center" wrapText="1" indent="1"/>
      <protection/>
    </xf>
    <xf numFmtId="0" fontId="24" fillId="0" borderId="39" xfId="56" applyFont="1" applyFill="1" applyBorder="1" applyAlignment="1" applyProtection="1">
      <alignment horizontal="left" vertical="center" wrapText="1" indent="1"/>
      <protection/>
    </xf>
    <xf numFmtId="0" fontId="24" fillId="0" borderId="36" xfId="56" applyFont="1" applyFill="1" applyBorder="1" applyAlignment="1" applyProtection="1">
      <alignment horizontal="left" vertical="center" wrapText="1" indent="1"/>
      <protection/>
    </xf>
    <xf numFmtId="164" fontId="23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20" fillId="33" borderId="50" xfId="56" applyFont="1" applyFill="1" applyBorder="1" applyAlignment="1" applyProtection="1">
      <alignment vertical="center" wrapText="1"/>
      <protection/>
    </xf>
    <xf numFmtId="164" fontId="23" fillId="0" borderId="28" xfId="56" applyNumberFormat="1" applyFont="1" applyFill="1" applyBorder="1" applyAlignment="1" applyProtection="1">
      <alignment vertical="center" wrapText="1"/>
      <protection locked="0"/>
    </xf>
    <xf numFmtId="164" fontId="23" fillId="0" borderId="29" xfId="56" applyNumberFormat="1" applyFont="1" applyFill="1" applyBorder="1" applyAlignment="1" applyProtection="1">
      <alignment vertical="center" wrapText="1"/>
      <protection locked="0"/>
    </xf>
    <xf numFmtId="0" fontId="23" fillId="0" borderId="32" xfId="56" applyFont="1" applyFill="1" applyBorder="1" applyAlignment="1" applyProtection="1">
      <alignment horizontal="left" vertical="center" wrapText="1" indent="1"/>
      <protection/>
    </xf>
    <xf numFmtId="0" fontId="23" fillId="0" borderId="0" xfId="56" applyFont="1" applyAlignment="1" applyProtection="1">
      <alignment horizontal="left" indent="1"/>
      <protection/>
    </xf>
    <xf numFmtId="0" fontId="23" fillId="0" borderId="54" xfId="56" applyFont="1" applyFill="1" applyBorder="1" applyAlignment="1" applyProtection="1">
      <alignment horizontal="left" vertical="center" wrapText="1" indent="1"/>
      <protection/>
    </xf>
    <xf numFmtId="0" fontId="20" fillId="33" borderId="10" xfId="56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8" fillId="0" borderId="30" xfId="0" applyNumberFormat="1" applyFont="1" applyBorder="1" applyAlignment="1">
      <alignment horizontal="centerContinuous" vertical="center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4" fontId="22" fillId="33" borderId="70" xfId="0" applyNumberFormat="1" applyFont="1" applyFill="1" applyBorder="1" applyAlignment="1" applyProtection="1">
      <alignment vertical="center" wrapText="1"/>
      <protection/>
    </xf>
    <xf numFmtId="164" fontId="23" fillId="33" borderId="10" xfId="56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vertical="center" wrapText="1"/>
      <protection/>
    </xf>
    <xf numFmtId="0" fontId="0" fillId="0" borderId="38" xfId="57" applyFont="1" applyBorder="1" applyAlignment="1" applyProtection="1">
      <alignment horizontal="left" vertical="center" indent="1"/>
      <protection/>
    </xf>
    <xf numFmtId="0" fontId="4" fillId="0" borderId="14" xfId="57" applyFont="1" applyBorder="1" applyAlignment="1" applyProtection="1">
      <alignment horizontal="center"/>
      <protection/>
    </xf>
    <xf numFmtId="0" fontId="22" fillId="0" borderId="10" xfId="57" applyFont="1" applyBorder="1" applyAlignment="1" applyProtection="1">
      <alignment horizontal="left" vertical="center" indent="1"/>
      <protection/>
    </xf>
    <xf numFmtId="0" fontId="20" fillId="33" borderId="49" xfId="56" applyFont="1" applyFill="1" applyBorder="1" applyAlignment="1" applyProtection="1">
      <alignment horizontal="left" vertical="center" wrapText="1" indent="1"/>
      <protection/>
    </xf>
    <xf numFmtId="0" fontId="20" fillId="33" borderId="14" xfId="56" applyFont="1" applyFill="1" applyBorder="1" applyAlignment="1" applyProtection="1">
      <alignment horizontal="left" vertical="center" wrapText="1" indent="1"/>
      <protection/>
    </xf>
    <xf numFmtId="49" fontId="23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53" xfId="56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6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23" fillId="0" borderId="59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3" fillId="33" borderId="16" xfId="56" applyNumberFormat="1" applyFont="1" applyFill="1" applyBorder="1" applyAlignment="1" applyProtection="1">
      <alignment horizontal="right" vertical="center" wrapText="1"/>
      <protection/>
    </xf>
    <xf numFmtId="164" fontId="20" fillId="33" borderId="50" xfId="56" applyNumberFormat="1" applyFont="1" applyFill="1" applyBorder="1" applyAlignment="1" applyProtection="1">
      <alignment horizontal="right" vertical="center" wrapText="1"/>
      <protection/>
    </xf>
    <xf numFmtId="164" fontId="20" fillId="33" borderId="51" xfId="56" applyNumberFormat="1" applyFont="1" applyFill="1" applyBorder="1" applyAlignment="1" applyProtection="1">
      <alignment horizontal="right" vertical="center" wrapText="1"/>
      <protection/>
    </xf>
    <xf numFmtId="164" fontId="20" fillId="33" borderId="10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0" xfId="56" applyNumberFormat="1" applyFont="1" applyFill="1" applyBorder="1" applyAlignment="1" applyProtection="1">
      <alignment horizontal="right" vertical="center" wrapText="1"/>
      <protection/>
    </xf>
    <xf numFmtId="164" fontId="23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65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6" applyNumberFormat="1" applyFont="1" applyFill="1" applyBorder="1" applyAlignment="1" applyProtection="1">
      <alignment horizontal="right" vertical="center" wrapText="1"/>
      <protection/>
    </xf>
    <xf numFmtId="164" fontId="23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41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36" xfId="56" applyNumberFormat="1" applyFont="1" applyFill="1" applyBorder="1" applyAlignment="1" applyProtection="1">
      <alignment horizontal="right" vertical="center" wrapText="1"/>
      <protection/>
    </xf>
    <xf numFmtId="164" fontId="23" fillId="38" borderId="37" xfId="56" applyNumberFormat="1" applyFont="1" applyFill="1" applyBorder="1" applyAlignment="1" applyProtection="1">
      <alignment horizontal="right" vertical="center" wrapText="1"/>
      <protection/>
    </xf>
    <xf numFmtId="164" fontId="24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40" xfId="56" applyNumberFormat="1" applyFont="1" applyFill="1" applyBorder="1" applyAlignment="1" applyProtection="1">
      <alignment horizontal="right" vertical="center" wrapText="1"/>
      <protection/>
    </xf>
    <xf numFmtId="164" fontId="23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70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7" applyFont="1" applyProtection="1">
      <alignment/>
      <protection/>
    </xf>
    <xf numFmtId="0" fontId="2" fillId="0" borderId="0" xfId="57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 locked="0"/>
    </xf>
    <xf numFmtId="0" fontId="2" fillId="0" borderId="0" xfId="57" applyFont="1" applyProtection="1">
      <alignment/>
      <protection locked="0"/>
    </xf>
    <xf numFmtId="49" fontId="20" fillId="33" borderId="14" xfId="56" applyNumberFormat="1" applyFont="1" applyFill="1" applyBorder="1" applyAlignment="1" applyProtection="1">
      <alignment horizontal="left" vertical="center" wrapText="1" indent="1"/>
      <protection/>
    </xf>
    <xf numFmtId="164" fontId="23" fillId="38" borderId="40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41" xfId="56" applyNumberFormat="1" applyFont="1" applyFill="1" applyBorder="1" applyAlignment="1" applyProtection="1">
      <alignment horizontal="right" vertical="center" wrapText="1"/>
      <protection locked="0"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22" fillId="33" borderId="16" xfId="0" applyNumberFormat="1" applyFont="1" applyFill="1" applyBorder="1" applyAlignment="1" applyProtection="1">
      <alignment vertical="center" wrapText="1"/>
      <protection locked="0"/>
    </xf>
    <xf numFmtId="164" fontId="23" fillId="0" borderId="39" xfId="57" applyNumberFormat="1" applyFont="1" applyBorder="1" applyAlignment="1" applyProtection="1">
      <alignment vertical="center"/>
      <protection locked="0"/>
    </xf>
    <xf numFmtId="164" fontId="23" fillId="0" borderId="36" xfId="57" applyNumberFormat="1" applyFont="1" applyBorder="1" applyAlignment="1" applyProtection="1">
      <alignment vertical="center"/>
      <protection locked="0"/>
    </xf>
    <xf numFmtId="164" fontId="23" fillId="0" borderId="40" xfId="57" applyNumberFormat="1" applyFont="1" applyBorder="1" applyAlignment="1" applyProtection="1">
      <alignment vertical="center"/>
      <protection locked="0"/>
    </xf>
    <xf numFmtId="164" fontId="23" fillId="0" borderId="54" xfId="57" applyNumberFormat="1" applyFont="1" applyBorder="1" applyAlignment="1" applyProtection="1">
      <alignment vertical="center"/>
      <protection locked="0"/>
    </xf>
    <xf numFmtId="164" fontId="26" fillId="0" borderId="36" xfId="57" applyNumberFormat="1" applyFont="1" applyBorder="1" applyAlignment="1" applyProtection="1">
      <alignment vertical="center"/>
      <protection locked="0"/>
    </xf>
    <xf numFmtId="0" fontId="23" fillId="0" borderId="39" xfId="57" applyFont="1" applyBorder="1" applyAlignment="1" applyProtection="1">
      <alignment horizontal="left" vertical="center" indent="1"/>
      <protection/>
    </xf>
    <xf numFmtId="164" fontId="23" fillId="33" borderId="70" xfId="57" applyNumberFormat="1" applyFont="1" applyFill="1" applyBorder="1" applyAlignment="1" applyProtection="1">
      <alignment vertical="center"/>
      <protection/>
    </xf>
    <xf numFmtId="0" fontId="23" fillId="0" borderId="36" xfId="57" applyFont="1" applyBorder="1" applyAlignment="1" applyProtection="1">
      <alignment horizontal="left" vertical="center" indent="1"/>
      <protection locked="0"/>
    </xf>
    <xf numFmtId="164" fontId="23" fillId="33" borderId="37" xfId="57" applyNumberFormat="1" applyFont="1" applyFill="1" applyBorder="1" applyAlignment="1" applyProtection="1">
      <alignment vertical="center"/>
      <protection/>
    </xf>
    <xf numFmtId="0" fontId="23" fillId="0" borderId="40" xfId="57" applyFont="1" applyBorder="1" applyAlignment="1" applyProtection="1">
      <alignment horizontal="left" vertical="center" indent="1"/>
      <protection locked="0"/>
    </xf>
    <xf numFmtId="164" fontId="23" fillId="33" borderId="41" xfId="57" applyNumberFormat="1" applyFont="1" applyFill="1" applyBorder="1" applyAlignment="1" applyProtection="1">
      <alignment vertical="center"/>
      <protection/>
    </xf>
    <xf numFmtId="0" fontId="23" fillId="0" borderId="54" xfId="57" applyFont="1" applyBorder="1" applyAlignment="1" applyProtection="1">
      <alignment horizontal="left" vertical="center" indent="1"/>
      <protection locked="0"/>
    </xf>
    <xf numFmtId="164" fontId="23" fillId="33" borderId="55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vertical="center" indent="1"/>
      <protection/>
    </xf>
    <xf numFmtId="164" fontId="20" fillId="33" borderId="10" xfId="57" applyNumberFormat="1" applyFont="1" applyFill="1" applyBorder="1" applyAlignment="1" applyProtection="1">
      <alignment vertical="center"/>
      <protection/>
    </xf>
    <xf numFmtId="164" fontId="20" fillId="33" borderId="16" xfId="57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horizontal="left" vertical="center" indent="1"/>
      <protection/>
    </xf>
    <xf numFmtId="164" fontId="23" fillId="0" borderId="10" xfId="57" applyNumberFormat="1" applyFont="1" applyFill="1" applyBorder="1" applyAlignment="1" applyProtection="1">
      <alignment vertical="center"/>
      <protection/>
    </xf>
    <xf numFmtId="164" fontId="23" fillId="0" borderId="1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indent="1"/>
      <protection locked="0"/>
    </xf>
    <xf numFmtId="164" fontId="20" fillId="33" borderId="10" xfId="57" applyNumberFormat="1" applyFont="1" applyFill="1" applyBorder="1" applyProtection="1">
      <alignment/>
      <protection/>
    </xf>
    <xf numFmtId="164" fontId="20" fillId="33" borderId="16" xfId="57" applyNumberFormat="1" applyFont="1" applyFill="1" applyBorder="1" applyProtection="1">
      <alignment/>
      <protection/>
    </xf>
    <xf numFmtId="164" fontId="27" fillId="0" borderId="36" xfId="57" applyNumberFormat="1" applyFont="1" applyBorder="1" applyAlignment="1" applyProtection="1">
      <alignment vertical="center"/>
      <protection locked="0"/>
    </xf>
    <xf numFmtId="164" fontId="23" fillId="0" borderId="39" xfId="57" applyNumberFormat="1" applyFont="1" applyBorder="1" applyAlignment="1" applyProtection="1">
      <alignment vertical="center"/>
      <protection locked="0"/>
    </xf>
    <xf numFmtId="164" fontId="23" fillId="33" borderId="70" xfId="57" applyNumberFormat="1" applyFont="1" applyFill="1" applyBorder="1" applyAlignment="1" applyProtection="1">
      <alignment vertical="center"/>
      <protection/>
    </xf>
    <xf numFmtId="0" fontId="23" fillId="0" borderId="36" xfId="57" applyFont="1" applyBorder="1" applyAlignment="1" applyProtection="1">
      <alignment horizontal="left" vertical="center" indent="1"/>
      <protection locked="0"/>
    </xf>
    <xf numFmtId="164" fontId="23" fillId="33" borderId="37" xfId="57" applyNumberFormat="1" applyFont="1" applyFill="1" applyBorder="1" applyAlignment="1" applyProtection="1">
      <alignment vertical="center"/>
      <protection/>
    </xf>
    <xf numFmtId="0" fontId="23" fillId="0" borderId="40" xfId="57" applyFont="1" applyBorder="1" applyAlignment="1" applyProtection="1">
      <alignment horizontal="left" vertical="center" indent="1"/>
      <protection locked="0"/>
    </xf>
    <xf numFmtId="164" fontId="23" fillId="33" borderId="41" xfId="57" applyNumberFormat="1" applyFont="1" applyFill="1" applyBorder="1" applyAlignment="1" applyProtection="1">
      <alignment vertical="center"/>
      <protection/>
    </xf>
    <xf numFmtId="0" fontId="23" fillId="0" borderId="54" xfId="57" applyFont="1" applyBorder="1" applyAlignment="1" applyProtection="1">
      <alignment horizontal="left" vertical="center" indent="1"/>
      <protection locked="0"/>
    </xf>
    <xf numFmtId="164" fontId="23" fillId="33" borderId="55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vertical="center" indent="1"/>
      <protection/>
    </xf>
    <xf numFmtId="164" fontId="20" fillId="33" borderId="10" xfId="57" applyNumberFormat="1" applyFont="1" applyFill="1" applyBorder="1" applyAlignment="1" applyProtection="1">
      <alignment vertical="center"/>
      <protection/>
    </xf>
    <xf numFmtId="164" fontId="20" fillId="33" borderId="16" xfId="57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horizontal="left" vertical="center" indent="1"/>
      <protection/>
    </xf>
    <xf numFmtId="164" fontId="23" fillId="0" borderId="10" xfId="57" applyNumberFormat="1" applyFont="1" applyFill="1" applyBorder="1" applyAlignment="1" applyProtection="1">
      <alignment vertical="center"/>
      <protection/>
    </xf>
    <xf numFmtId="164" fontId="23" fillId="0" borderId="16" xfId="57" applyNumberFormat="1" applyFont="1" applyFill="1" applyBorder="1" applyAlignment="1" applyProtection="1">
      <alignment vertical="center"/>
      <protection/>
    </xf>
    <xf numFmtId="0" fontId="20" fillId="33" borderId="14" xfId="57" applyFont="1" applyFill="1" applyBorder="1" applyProtection="1">
      <alignment/>
      <protection locked="0"/>
    </xf>
    <xf numFmtId="0" fontId="20" fillId="33" borderId="10" xfId="57" applyFont="1" applyFill="1" applyBorder="1" applyProtection="1">
      <alignment/>
      <protection locked="0"/>
    </xf>
    <xf numFmtId="164" fontId="20" fillId="33" borderId="10" xfId="57" applyNumberFormat="1" applyFont="1" applyFill="1" applyBorder="1" applyProtection="1">
      <alignment/>
      <protection locked="0"/>
    </xf>
    <xf numFmtId="0" fontId="20" fillId="33" borderId="16" xfId="57" applyFont="1" applyFill="1" applyBorder="1" applyProtection="1">
      <alignment/>
      <protection/>
    </xf>
    <xf numFmtId="0" fontId="23" fillId="0" borderId="0" xfId="57" applyFont="1" applyProtection="1">
      <alignment/>
      <protection locked="0"/>
    </xf>
    <xf numFmtId="0" fontId="23" fillId="0" borderId="0" xfId="57" applyFont="1" applyProtection="1">
      <alignment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71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71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71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160" zoomScaleNormal="145" zoomScalePageLayoutView="160" workbookViewId="0" topLeftCell="A68">
      <selection activeCell="B9" sqref="B9"/>
    </sheetView>
  </sheetViews>
  <sheetFormatPr defaultColWidth="9.375" defaultRowHeight="12.75"/>
  <cols>
    <col min="1" max="1" width="8.50390625" style="54" customWidth="1"/>
    <col min="2" max="2" width="51.00390625" style="54" customWidth="1"/>
    <col min="3" max="3" width="14.375" style="54" customWidth="1"/>
    <col min="4" max="4" width="12.125" style="54" customWidth="1"/>
    <col min="5" max="5" width="13.125" style="54" customWidth="1"/>
    <col min="6" max="16384" width="9.375" style="54" customWidth="1"/>
  </cols>
  <sheetData>
    <row r="1" spans="1:5" ht="15.75" customHeight="1">
      <c r="A1" s="226" t="s">
        <v>0</v>
      </c>
      <c r="B1" s="226"/>
      <c r="C1" s="226"/>
      <c r="D1" s="226"/>
      <c r="E1" s="226"/>
    </row>
    <row r="2" spans="1:5" ht="15.75" customHeight="1" thickBot="1">
      <c r="A2" s="227"/>
      <c r="B2" s="227"/>
      <c r="C2" s="227"/>
      <c r="D2" s="421" t="s">
        <v>334</v>
      </c>
      <c r="E2" s="421"/>
    </row>
    <row r="3" spans="1:5" ht="37.5" customHeight="1" thickBot="1">
      <c r="A3" s="253" t="s">
        <v>1</v>
      </c>
      <c r="B3" s="254" t="s">
        <v>2</v>
      </c>
      <c r="C3" s="254" t="s">
        <v>340</v>
      </c>
      <c r="D3" s="254" t="s">
        <v>341</v>
      </c>
      <c r="E3" s="255" t="s">
        <v>342</v>
      </c>
    </row>
    <row r="4" spans="1:5" s="259" customFormat="1" ht="12" customHeight="1" thickBot="1">
      <c r="A4" s="256">
        <v>1</v>
      </c>
      <c r="B4" s="257">
        <v>2</v>
      </c>
      <c r="C4" s="257">
        <v>3</v>
      </c>
      <c r="D4" s="257">
        <v>4</v>
      </c>
      <c r="E4" s="258">
        <v>5</v>
      </c>
    </row>
    <row r="5" spans="1:5" s="55" customFormat="1" ht="12" customHeight="1" thickBot="1">
      <c r="A5" s="318" t="s">
        <v>3</v>
      </c>
      <c r="B5" s="265" t="s">
        <v>237</v>
      </c>
      <c r="C5" s="332">
        <f>C6+C7</f>
        <v>39100000</v>
      </c>
      <c r="D5" s="332">
        <f>D6+D7</f>
        <v>0</v>
      </c>
      <c r="E5" s="333">
        <f>E6+E7</f>
        <v>0</v>
      </c>
    </row>
    <row r="6" spans="1:5" s="55" customFormat="1" ht="12" customHeight="1" thickBot="1">
      <c r="A6" s="367" t="s">
        <v>229</v>
      </c>
      <c r="B6" s="266" t="s">
        <v>314</v>
      </c>
      <c r="C6" s="334">
        <v>3200000</v>
      </c>
      <c r="D6" s="334"/>
      <c r="E6" s="335"/>
    </row>
    <row r="7" spans="1:5" s="55" customFormat="1" ht="12" customHeight="1" thickBot="1">
      <c r="A7" s="367" t="s">
        <v>176</v>
      </c>
      <c r="B7" s="266" t="s">
        <v>310</v>
      </c>
      <c r="C7" s="336">
        <v>35900000</v>
      </c>
      <c r="D7" s="336">
        <f>SUM(D8:D11)</f>
        <v>0</v>
      </c>
      <c r="E7" s="336">
        <f>SUM(E8:E11)</f>
        <v>0</v>
      </c>
    </row>
    <row r="8" spans="1:5" s="55" customFormat="1" ht="12" customHeight="1">
      <c r="A8" s="320" t="s">
        <v>230</v>
      </c>
      <c r="B8" s="272" t="s">
        <v>123</v>
      </c>
      <c r="C8" s="337"/>
      <c r="D8" s="337"/>
      <c r="E8" s="338"/>
    </row>
    <row r="9" spans="1:5" s="55" customFormat="1" ht="12" customHeight="1">
      <c r="A9" s="321" t="s">
        <v>231</v>
      </c>
      <c r="B9" s="273" t="s">
        <v>310</v>
      </c>
      <c r="C9" s="274">
        <v>35900000</v>
      </c>
      <c r="D9" s="274"/>
      <c r="E9" s="339"/>
    </row>
    <row r="10" spans="1:5" s="55" customFormat="1" ht="12" customHeight="1">
      <c r="A10" s="321" t="s">
        <v>232</v>
      </c>
      <c r="B10" s="273" t="s">
        <v>55</v>
      </c>
      <c r="C10" s="274"/>
      <c r="D10" s="274"/>
      <c r="E10" s="339"/>
    </row>
    <row r="11" spans="1:5" s="55" customFormat="1" ht="12" customHeight="1" thickBot="1">
      <c r="A11" s="322" t="s">
        <v>233</v>
      </c>
      <c r="B11" s="277" t="s">
        <v>56</v>
      </c>
      <c r="C11" s="340"/>
      <c r="D11" s="340"/>
      <c r="E11" s="341"/>
    </row>
    <row r="12" spans="1:5" s="55" customFormat="1" ht="12" customHeight="1" thickBot="1">
      <c r="A12" s="319" t="s">
        <v>4</v>
      </c>
      <c r="B12" s="266" t="s">
        <v>238</v>
      </c>
      <c r="C12" s="336">
        <f>SUM(C13:C15)</f>
        <v>0</v>
      </c>
      <c r="D12" s="336">
        <f>SUM(D13:D15)</f>
        <v>0</v>
      </c>
      <c r="E12" s="342">
        <f>SUM(E13:E15)</f>
        <v>0</v>
      </c>
    </row>
    <row r="13" spans="1:5" s="55" customFormat="1" ht="12" customHeight="1">
      <c r="A13" s="323" t="s">
        <v>234</v>
      </c>
      <c r="B13" s="279" t="s">
        <v>120</v>
      </c>
      <c r="C13" s="343"/>
      <c r="D13" s="343"/>
      <c r="E13" s="344"/>
    </row>
    <row r="14" spans="1:5" s="55" customFormat="1" ht="12" customHeight="1">
      <c r="A14" s="320" t="s">
        <v>235</v>
      </c>
      <c r="B14" s="273" t="s">
        <v>119</v>
      </c>
      <c r="C14" s="337"/>
      <c r="D14" s="337"/>
      <c r="E14" s="338"/>
    </row>
    <row r="15" spans="1:5" s="55" customFormat="1" ht="12" customHeight="1" thickBot="1">
      <c r="A15" s="324" t="s">
        <v>236</v>
      </c>
      <c r="B15" s="282" t="s">
        <v>121</v>
      </c>
      <c r="C15" s="345"/>
      <c r="D15" s="345"/>
      <c r="E15" s="346"/>
    </row>
    <row r="16" spans="1:5" s="55" customFormat="1" ht="12" customHeight="1" thickBot="1">
      <c r="A16" s="319" t="s">
        <v>5</v>
      </c>
      <c r="B16" s="266" t="s">
        <v>239</v>
      </c>
      <c r="C16" s="336">
        <f>C17+C18+C19+C20+C21+C22+C23</f>
        <v>20234759</v>
      </c>
      <c r="D16" s="336">
        <f>D17+D18+D19+D20+D21+D22+D23</f>
        <v>0</v>
      </c>
      <c r="E16" s="342">
        <f>E17+E18+E19+E20+E21+E22+E23</f>
        <v>0</v>
      </c>
    </row>
    <row r="17" spans="1:5" s="55" customFormat="1" ht="12" customHeight="1">
      <c r="A17" s="323" t="s">
        <v>155</v>
      </c>
      <c r="B17" s="279" t="s">
        <v>312</v>
      </c>
      <c r="C17" s="343">
        <v>20234759</v>
      </c>
      <c r="D17" s="343"/>
      <c r="E17" s="344"/>
    </row>
    <row r="18" spans="1:5" s="55" customFormat="1" ht="12" customHeight="1">
      <c r="A18" s="321" t="s">
        <v>156</v>
      </c>
      <c r="B18" s="273" t="s">
        <v>126</v>
      </c>
      <c r="C18" s="274"/>
      <c r="D18" s="274"/>
      <c r="E18" s="339"/>
    </row>
    <row r="19" spans="1:5" s="55" customFormat="1" ht="12" customHeight="1">
      <c r="A19" s="321" t="s">
        <v>157</v>
      </c>
      <c r="B19" s="273" t="s">
        <v>167</v>
      </c>
      <c r="C19" s="274"/>
      <c r="D19" s="274"/>
      <c r="E19" s="339"/>
    </row>
    <row r="20" spans="1:5" s="55" customFormat="1" ht="12" customHeight="1">
      <c r="A20" s="324" t="s">
        <v>158</v>
      </c>
      <c r="B20" s="273" t="s">
        <v>143</v>
      </c>
      <c r="C20" s="345"/>
      <c r="D20" s="345"/>
      <c r="E20" s="346"/>
    </row>
    <row r="21" spans="1:5" s="55" customFormat="1" ht="12" customHeight="1">
      <c r="A21" s="324" t="s">
        <v>240</v>
      </c>
      <c r="B21" s="273" t="s">
        <v>195</v>
      </c>
      <c r="C21" s="345"/>
      <c r="D21" s="345"/>
      <c r="E21" s="346"/>
    </row>
    <row r="22" spans="1:5" s="55" customFormat="1" ht="12" customHeight="1">
      <c r="A22" s="321" t="s">
        <v>241</v>
      </c>
      <c r="B22" s="273" t="s">
        <v>64</v>
      </c>
      <c r="C22" s="274"/>
      <c r="D22" s="274"/>
      <c r="E22" s="339"/>
    </row>
    <row r="23" spans="1:5" s="55" customFormat="1" ht="12" customHeight="1">
      <c r="A23" s="325" t="s">
        <v>242</v>
      </c>
      <c r="B23" s="285" t="s">
        <v>171</v>
      </c>
      <c r="C23" s="347">
        <f>C24+C25+C26+C27</f>
        <v>0</v>
      </c>
      <c r="D23" s="347">
        <f>D24+D25+D26+D27</f>
        <v>0</v>
      </c>
      <c r="E23" s="348">
        <f>E24+E25+E26+E27</f>
        <v>0</v>
      </c>
    </row>
    <row r="24" spans="1:5" s="55" customFormat="1" ht="12" customHeight="1">
      <c r="A24" s="321" t="s">
        <v>243</v>
      </c>
      <c r="B24" s="286" t="s">
        <v>194</v>
      </c>
      <c r="C24" s="349"/>
      <c r="D24" s="349"/>
      <c r="E24" s="350"/>
    </row>
    <row r="25" spans="1:5" s="55" customFormat="1" ht="12" customHeight="1">
      <c r="A25" s="321" t="s">
        <v>244</v>
      </c>
      <c r="B25" s="286" t="s">
        <v>144</v>
      </c>
      <c r="C25" s="349"/>
      <c r="D25" s="349"/>
      <c r="E25" s="350"/>
    </row>
    <row r="26" spans="1:5" s="55" customFormat="1" ht="12" customHeight="1">
      <c r="A26" s="321" t="s">
        <v>245</v>
      </c>
      <c r="B26" s="286" t="s">
        <v>63</v>
      </c>
      <c r="C26" s="349"/>
      <c r="D26" s="349"/>
      <c r="E26" s="350"/>
    </row>
    <row r="27" spans="1:5" s="55" customFormat="1" ht="12" customHeight="1" thickBot="1">
      <c r="A27" s="324" t="s">
        <v>246</v>
      </c>
      <c r="B27" s="287" t="s">
        <v>64</v>
      </c>
      <c r="C27" s="351"/>
      <c r="D27" s="351"/>
      <c r="E27" s="352"/>
    </row>
    <row r="28" spans="1:5" s="55" customFormat="1" ht="12" customHeight="1" thickBot="1">
      <c r="A28" s="319" t="s">
        <v>6</v>
      </c>
      <c r="B28" s="266" t="s">
        <v>247</v>
      </c>
      <c r="C28" s="336">
        <f>C29+C36</f>
        <v>32935225</v>
      </c>
      <c r="D28" s="336">
        <f>D29+D36</f>
        <v>0</v>
      </c>
      <c r="E28" s="342">
        <f>E29+E36</f>
        <v>0</v>
      </c>
    </row>
    <row r="29" spans="1:5" s="55" customFormat="1" ht="12" customHeight="1">
      <c r="A29" s="326" t="s">
        <v>159</v>
      </c>
      <c r="B29" s="288" t="s">
        <v>196</v>
      </c>
      <c r="C29" s="353">
        <f>C30+C31+C32+C33+C34+C35</f>
        <v>8736482</v>
      </c>
      <c r="D29" s="353">
        <f>D30+D31+D32+D33+D34</f>
        <v>0</v>
      </c>
      <c r="E29" s="353">
        <f>E30+E31+E32+E33+E34</f>
        <v>0</v>
      </c>
    </row>
    <row r="30" spans="1:5" s="55" customFormat="1" ht="12" customHeight="1">
      <c r="A30" s="321" t="s">
        <v>248</v>
      </c>
      <c r="B30" s="286" t="s">
        <v>198</v>
      </c>
      <c r="C30" s="349"/>
      <c r="D30" s="349"/>
      <c r="E30" s="350"/>
    </row>
    <row r="31" spans="1:5" s="55" customFormat="1" ht="12" customHeight="1">
      <c r="A31" s="321" t="s">
        <v>249</v>
      </c>
      <c r="B31" s="286" t="s">
        <v>197</v>
      </c>
      <c r="C31" s="349"/>
      <c r="D31" s="349"/>
      <c r="E31" s="350"/>
    </row>
    <row r="32" spans="1:5" s="55" customFormat="1" ht="12" customHeight="1">
      <c r="A32" s="321" t="s">
        <v>250</v>
      </c>
      <c r="B32" s="286" t="s">
        <v>311</v>
      </c>
      <c r="C32" s="349">
        <v>4000000</v>
      </c>
      <c r="D32" s="349"/>
      <c r="E32" s="350"/>
    </row>
    <row r="33" spans="1:5" s="55" customFormat="1" ht="12" customHeight="1">
      <c r="A33" s="321" t="s">
        <v>250</v>
      </c>
      <c r="B33" s="287" t="s">
        <v>199</v>
      </c>
      <c r="C33" s="351"/>
      <c r="D33" s="351"/>
      <c r="E33" s="352"/>
    </row>
    <row r="34" spans="1:5" s="55" customFormat="1" ht="12" customHeight="1">
      <c r="A34" s="321" t="s">
        <v>251</v>
      </c>
      <c r="B34" s="287" t="s">
        <v>344</v>
      </c>
      <c r="C34" s="351">
        <v>4736482</v>
      </c>
      <c r="D34" s="351"/>
      <c r="E34" s="352"/>
    </row>
    <row r="35" spans="1:5" s="55" customFormat="1" ht="12" customHeight="1">
      <c r="A35" s="321" t="s">
        <v>252</v>
      </c>
      <c r="B35" s="287" t="s">
        <v>227</v>
      </c>
      <c r="C35" s="351"/>
      <c r="D35" s="351"/>
      <c r="E35" s="352"/>
    </row>
    <row r="36" spans="1:5" s="55" customFormat="1" ht="12" customHeight="1">
      <c r="A36" s="325" t="s">
        <v>160</v>
      </c>
      <c r="B36" s="285" t="s">
        <v>254</v>
      </c>
      <c r="C36" s="347">
        <f>C37+C38+C39+C40</f>
        <v>24198743</v>
      </c>
      <c r="D36" s="347">
        <f>D37+D38+D39+D40</f>
        <v>0</v>
      </c>
      <c r="E36" s="348">
        <f>E37+E38+E39+E40</f>
        <v>0</v>
      </c>
    </row>
    <row r="37" spans="1:5" s="55" customFormat="1" ht="12" customHeight="1">
      <c r="A37" s="321" t="s">
        <v>253</v>
      </c>
      <c r="B37" s="286" t="s">
        <v>198</v>
      </c>
      <c r="C37" s="349"/>
      <c r="D37" s="349"/>
      <c r="E37" s="350"/>
    </row>
    <row r="38" spans="1:5" s="55" customFormat="1" ht="12" customHeight="1">
      <c r="A38" s="321" t="s">
        <v>255</v>
      </c>
      <c r="B38" s="286" t="s">
        <v>325</v>
      </c>
      <c r="C38" s="349"/>
      <c r="D38" s="349"/>
      <c r="E38" s="350"/>
    </row>
    <row r="39" spans="1:5" s="55" customFormat="1" ht="12" customHeight="1">
      <c r="A39" s="321" t="s">
        <v>256</v>
      </c>
      <c r="B39" s="286" t="s">
        <v>343</v>
      </c>
      <c r="C39" s="349">
        <v>24198743</v>
      </c>
      <c r="D39" s="349"/>
      <c r="E39" s="350"/>
    </row>
    <row r="40" spans="1:5" s="55" customFormat="1" ht="12" customHeight="1" thickBot="1">
      <c r="A40" s="324" t="s">
        <v>172</v>
      </c>
      <c r="B40" s="287" t="s">
        <v>226</v>
      </c>
      <c r="C40" s="351"/>
      <c r="D40" s="351"/>
      <c r="E40" s="352"/>
    </row>
    <row r="41" spans="1:5" s="55" customFormat="1" ht="12" customHeight="1" thickBot="1">
      <c r="A41" s="319" t="s">
        <v>7</v>
      </c>
      <c r="B41" s="266" t="s">
        <v>257</v>
      </c>
      <c r="C41" s="311">
        <f>C42+C43</f>
        <v>100000</v>
      </c>
      <c r="D41" s="311">
        <f>D42+D43</f>
        <v>0</v>
      </c>
      <c r="E41" s="331">
        <f>E42+E43</f>
        <v>0</v>
      </c>
    </row>
    <row r="42" spans="1:5" s="55" customFormat="1" ht="12" customHeight="1">
      <c r="A42" s="327" t="s">
        <v>161</v>
      </c>
      <c r="B42" s="289" t="s">
        <v>353</v>
      </c>
      <c r="C42" s="293">
        <v>100000</v>
      </c>
      <c r="D42" s="293"/>
      <c r="E42" s="354"/>
    </row>
    <row r="43" spans="1:5" s="55" customFormat="1" ht="12" customHeight="1" thickBot="1">
      <c r="A43" s="328" t="s">
        <v>162</v>
      </c>
      <c r="B43" s="279" t="s">
        <v>170</v>
      </c>
      <c r="C43" s="329"/>
      <c r="D43" s="329"/>
      <c r="E43" s="330"/>
    </row>
    <row r="44" spans="1:5" s="55" customFormat="1" ht="12" customHeight="1" thickBot="1">
      <c r="A44" s="319" t="s">
        <v>8</v>
      </c>
      <c r="B44" s="266" t="s">
        <v>258</v>
      </c>
      <c r="C44" s="336">
        <f>SUM(C45:C46)</f>
        <v>18626200</v>
      </c>
      <c r="D44" s="336">
        <f>SUM(D45:D46)</f>
        <v>0</v>
      </c>
      <c r="E44" s="342">
        <f>SUM(E45:E46)</f>
        <v>0</v>
      </c>
    </row>
    <row r="45" spans="1:5" s="55" customFormat="1" ht="12" customHeight="1">
      <c r="A45" s="323" t="s">
        <v>163</v>
      </c>
      <c r="B45" s="279" t="s">
        <v>348</v>
      </c>
      <c r="C45" s="343">
        <v>809390</v>
      </c>
      <c r="D45" s="343"/>
      <c r="E45" s="344"/>
    </row>
    <row r="46" spans="1:5" s="55" customFormat="1" ht="12" customHeight="1" thickBot="1">
      <c r="A46" s="321" t="s">
        <v>164</v>
      </c>
      <c r="B46" s="273" t="s">
        <v>347</v>
      </c>
      <c r="C46" s="274">
        <v>17816810</v>
      </c>
      <c r="D46" s="274"/>
      <c r="E46" s="339"/>
    </row>
    <row r="47" spans="1:5" s="55" customFormat="1" ht="12" customHeight="1" thickBot="1">
      <c r="A47" s="319" t="s">
        <v>9</v>
      </c>
      <c r="B47" s="290" t="s">
        <v>173</v>
      </c>
      <c r="C47" s="336">
        <f>C5+C12+C16+C28+C41+C44</f>
        <v>110996184</v>
      </c>
      <c r="D47" s="336">
        <f>D5+D12+D16+D28+D41+D44</f>
        <v>0</v>
      </c>
      <c r="E47" s="342">
        <f>E5+E12+E16+E28+E41+E44</f>
        <v>0</v>
      </c>
    </row>
    <row r="48" spans="1:5" s="55" customFormat="1" ht="12" customHeight="1">
      <c r="A48" s="326" t="s">
        <v>10</v>
      </c>
      <c r="B48" s="288" t="s">
        <v>352</v>
      </c>
      <c r="C48" s="368"/>
      <c r="D48" s="368"/>
      <c r="E48" s="369"/>
    </row>
    <row r="49" spans="1:5" s="55" customFormat="1" ht="12" customHeight="1">
      <c r="A49" s="323" t="s">
        <v>165</v>
      </c>
      <c r="B49" s="291"/>
      <c r="C49" s="355" t="s">
        <v>259</v>
      </c>
      <c r="D49" s="355"/>
      <c r="E49" s="356"/>
    </row>
    <row r="50" spans="1:5" s="55" customFormat="1" ht="12" customHeight="1">
      <c r="A50" s="323" t="s">
        <v>166</v>
      </c>
      <c r="B50" s="292"/>
      <c r="C50" s="357"/>
      <c r="D50" s="357"/>
      <c r="E50" s="358"/>
    </row>
    <row r="51" spans="1:5" s="55" customFormat="1" ht="12" customHeight="1" thickBot="1">
      <c r="A51" s="320" t="s">
        <v>11</v>
      </c>
      <c r="B51" s="272" t="s">
        <v>125</v>
      </c>
      <c r="C51" s="337"/>
      <c r="D51" s="337"/>
      <c r="E51" s="338"/>
    </row>
    <row r="52" spans="1:5" s="55" customFormat="1" ht="12" customHeight="1" thickBot="1">
      <c r="A52" s="319" t="s">
        <v>12</v>
      </c>
      <c r="B52" s="266" t="s">
        <v>127</v>
      </c>
      <c r="C52" s="334"/>
      <c r="D52" s="334"/>
      <c r="E52" s="335"/>
    </row>
    <row r="53" spans="1:5" s="55" customFormat="1" ht="12" customHeight="1" thickBot="1">
      <c r="A53" s="319" t="s">
        <v>13</v>
      </c>
      <c r="B53" s="266" t="s">
        <v>313</v>
      </c>
      <c r="C53" s="336">
        <f>C47+C48+C51+C52</f>
        <v>110996184</v>
      </c>
      <c r="D53" s="336">
        <f>D47+D48+D49+D50+D51+D52</f>
        <v>0</v>
      </c>
      <c r="E53" s="336">
        <f>E47+E48+E49+E50+E51+E52</f>
        <v>0</v>
      </c>
    </row>
    <row r="54" spans="1:5" s="63" customFormat="1" ht="12.75" customHeight="1">
      <c r="A54" s="228"/>
      <c r="B54" s="229"/>
      <c r="C54" s="62"/>
      <c r="D54" s="62"/>
      <c r="E54" s="62"/>
    </row>
    <row r="55" spans="1:5" s="63" customFormat="1" ht="12.75" customHeight="1">
      <c r="A55" s="228"/>
      <c r="B55" s="229"/>
      <c r="C55" s="62"/>
      <c r="D55" s="62"/>
      <c r="E55" s="62"/>
    </row>
    <row r="56" spans="1:5" s="63" customFormat="1" ht="12.75" customHeight="1">
      <c r="A56" s="228"/>
      <c r="B56" s="229"/>
      <c r="C56" s="62"/>
      <c r="D56" s="62"/>
      <c r="E56" s="62"/>
    </row>
    <row r="57" spans="1:5" s="63" customFormat="1" ht="12.75" customHeight="1">
      <c r="A57" s="228"/>
      <c r="B57" s="229"/>
      <c r="C57" s="62"/>
      <c r="D57" s="62"/>
      <c r="E57" s="62"/>
    </row>
    <row r="58" spans="1:5" s="63" customFormat="1" ht="12.75" customHeight="1">
      <c r="A58" s="228"/>
      <c r="B58" s="229"/>
      <c r="C58" s="62"/>
      <c r="D58" s="62"/>
      <c r="E58" s="62"/>
    </row>
    <row r="59" spans="1:5" ht="12.75" customHeight="1">
      <c r="A59" s="230"/>
      <c r="B59" s="230"/>
      <c r="C59" s="230"/>
      <c r="D59" s="230"/>
      <c r="E59" s="230"/>
    </row>
    <row r="60" spans="1:5" ht="16.5" customHeight="1">
      <c r="A60" s="231" t="s">
        <v>32</v>
      </c>
      <c r="B60" s="231"/>
      <c r="C60" s="231"/>
      <c r="D60" s="231"/>
      <c r="E60" s="231"/>
    </row>
    <row r="61" spans="1:5" ht="16.5" customHeight="1" thickBot="1">
      <c r="A61" s="232"/>
      <c r="B61" s="232"/>
      <c r="C61" s="232"/>
      <c r="D61" s="422" t="s">
        <v>334</v>
      </c>
      <c r="E61" s="422"/>
    </row>
    <row r="62" spans="1:5" ht="37.5" customHeight="1" thickBot="1">
      <c r="A62" s="260" t="s">
        <v>1</v>
      </c>
      <c r="B62" s="261" t="s">
        <v>33</v>
      </c>
      <c r="C62" s="254" t="s">
        <v>345</v>
      </c>
      <c r="D62" s="254" t="s">
        <v>341</v>
      </c>
      <c r="E62" s="255" t="s">
        <v>342</v>
      </c>
    </row>
    <row r="63" spans="1:5" s="259" customFormat="1" ht="12" customHeight="1" thickBot="1">
      <c r="A63" s="262">
        <v>1</v>
      </c>
      <c r="B63" s="263">
        <v>2</v>
      </c>
      <c r="C63" s="263">
        <v>3</v>
      </c>
      <c r="D63" s="263">
        <v>4</v>
      </c>
      <c r="E63" s="264">
        <v>5</v>
      </c>
    </row>
    <row r="64" spans="1:5" ht="12" customHeight="1" thickBot="1">
      <c r="A64" s="318" t="s">
        <v>3</v>
      </c>
      <c r="B64" s="294" t="s">
        <v>181</v>
      </c>
      <c r="C64" s="267">
        <v>70768219</v>
      </c>
      <c r="D64" s="267">
        <f>SUM(D65:D71)</f>
        <v>0</v>
      </c>
      <c r="E64" s="268">
        <f>SUM(E65:E71)</f>
        <v>0</v>
      </c>
    </row>
    <row r="65" spans="1:5" ht="12" customHeight="1">
      <c r="A65" s="327" t="s">
        <v>174</v>
      </c>
      <c r="B65" s="289" t="s">
        <v>301</v>
      </c>
      <c r="C65" s="295">
        <v>20088948</v>
      </c>
      <c r="D65" s="295"/>
      <c r="E65" s="296"/>
    </row>
    <row r="66" spans="1:5" ht="12" customHeight="1">
      <c r="A66" s="321" t="s">
        <v>175</v>
      </c>
      <c r="B66" s="273" t="s">
        <v>351</v>
      </c>
      <c r="C66" s="275">
        <v>2694588</v>
      </c>
      <c r="D66" s="275"/>
      <c r="E66" s="276"/>
    </row>
    <row r="67" spans="1:5" ht="12" customHeight="1">
      <c r="A67" s="321" t="s">
        <v>176</v>
      </c>
      <c r="B67" s="273" t="s">
        <v>302</v>
      </c>
      <c r="C67" s="283">
        <v>26959000</v>
      </c>
      <c r="D67" s="283"/>
      <c r="E67" s="284"/>
    </row>
    <row r="68" spans="1:5" ht="12" customHeight="1">
      <c r="A68" s="321" t="s">
        <v>177</v>
      </c>
      <c r="B68" s="297" t="s">
        <v>303</v>
      </c>
      <c r="C68" s="283">
        <v>2760000</v>
      </c>
      <c r="D68" s="283"/>
      <c r="E68" s="284"/>
    </row>
    <row r="69" spans="1:5" ht="12" customHeight="1">
      <c r="A69" s="321" t="s">
        <v>178</v>
      </c>
      <c r="B69" s="298" t="s">
        <v>304</v>
      </c>
      <c r="C69" s="283">
        <v>18165683</v>
      </c>
      <c r="D69" s="283"/>
      <c r="E69" s="284"/>
    </row>
    <row r="70" spans="1:5" ht="12" customHeight="1">
      <c r="A70" s="321" t="s">
        <v>179</v>
      </c>
      <c r="B70" s="273" t="s">
        <v>307</v>
      </c>
      <c r="C70" s="283">
        <v>100000</v>
      </c>
      <c r="D70" s="283"/>
      <c r="E70" s="284"/>
    </row>
    <row r="71" spans="1:5" ht="12" customHeight="1" thickBot="1">
      <c r="A71" s="321" t="s">
        <v>180</v>
      </c>
      <c r="B71" s="299"/>
      <c r="C71" s="283"/>
      <c r="D71" s="283"/>
      <c r="E71" s="284"/>
    </row>
    <row r="72" spans="1:5" ht="12" customHeight="1" thickBot="1">
      <c r="A72" s="319" t="s">
        <v>4</v>
      </c>
      <c r="B72" s="300" t="s">
        <v>187</v>
      </c>
      <c r="C72" s="271">
        <f>SUM(C73:C77)</f>
        <v>28470081</v>
      </c>
      <c r="D72" s="271">
        <f>SUM(D73:D77)</f>
        <v>0</v>
      </c>
      <c r="E72" s="278">
        <f>SUM(E73:E77)</f>
        <v>0</v>
      </c>
    </row>
    <row r="73" spans="1:5" ht="12" customHeight="1">
      <c r="A73" s="323" t="s">
        <v>182</v>
      </c>
      <c r="B73" s="279" t="s">
        <v>305</v>
      </c>
      <c r="C73" s="280">
        <v>11268010</v>
      </c>
      <c r="D73" s="280"/>
      <c r="E73" s="281"/>
    </row>
    <row r="74" spans="1:5" ht="12" customHeight="1">
      <c r="A74" s="323" t="s">
        <v>183</v>
      </c>
      <c r="B74" s="273" t="s">
        <v>306</v>
      </c>
      <c r="C74" s="275">
        <v>17202071</v>
      </c>
      <c r="D74" s="275"/>
      <c r="E74" s="276"/>
    </row>
    <row r="75" spans="1:5" ht="12" customHeight="1">
      <c r="A75" s="323" t="s">
        <v>184</v>
      </c>
      <c r="B75" s="273" t="s">
        <v>200</v>
      </c>
      <c r="C75" s="275"/>
      <c r="D75" s="275"/>
      <c r="E75" s="276"/>
    </row>
    <row r="76" spans="1:5" ht="12" customHeight="1">
      <c r="A76" s="323" t="s">
        <v>185</v>
      </c>
      <c r="B76" s="273" t="s">
        <v>129</v>
      </c>
      <c r="C76" s="275"/>
      <c r="D76" s="275"/>
      <c r="E76" s="276"/>
    </row>
    <row r="77" spans="1:5" ht="12" customHeight="1" thickBot="1">
      <c r="A77" s="324" t="s">
        <v>186</v>
      </c>
      <c r="B77" s="299" t="s">
        <v>201</v>
      </c>
      <c r="C77" s="283"/>
      <c r="D77" s="283"/>
      <c r="E77" s="284"/>
    </row>
    <row r="78" spans="1:5" ht="12" customHeight="1" thickBot="1">
      <c r="A78" s="319" t="s">
        <v>5</v>
      </c>
      <c r="B78" s="300" t="s">
        <v>188</v>
      </c>
      <c r="C78" s="271">
        <f>SUM(C79:C81)</f>
        <v>10948494</v>
      </c>
      <c r="D78" s="271">
        <f>SUM(D79:D81)</f>
        <v>0</v>
      </c>
      <c r="E78" s="278">
        <f>SUM(E79:E81)</f>
        <v>0</v>
      </c>
    </row>
    <row r="79" spans="1:5" ht="12" customHeight="1">
      <c r="A79" s="323" t="s">
        <v>155</v>
      </c>
      <c r="B79" s="279" t="s">
        <v>309</v>
      </c>
      <c r="C79" s="280">
        <v>10948494</v>
      </c>
      <c r="D79" s="280"/>
      <c r="E79" s="281"/>
    </row>
    <row r="80" spans="1:5" ht="12" customHeight="1">
      <c r="A80" s="321" t="s">
        <v>156</v>
      </c>
      <c r="B80" s="273" t="s">
        <v>346</v>
      </c>
      <c r="C80" s="275"/>
      <c r="D80" s="275"/>
      <c r="E80" s="276"/>
    </row>
    <row r="81" spans="1:5" ht="12" customHeight="1" thickBot="1">
      <c r="A81" s="324" t="s">
        <v>157</v>
      </c>
      <c r="B81" s="273" t="s">
        <v>202</v>
      </c>
      <c r="C81" s="283"/>
      <c r="D81" s="283"/>
      <c r="E81" s="284"/>
    </row>
    <row r="82" spans="1:5" ht="12" customHeight="1" thickBot="1">
      <c r="A82" s="319" t="s">
        <v>6</v>
      </c>
      <c r="B82" s="300" t="s">
        <v>148</v>
      </c>
      <c r="C82" s="269"/>
      <c r="D82" s="269"/>
      <c r="E82" s="270"/>
    </row>
    <row r="83" spans="1:5" ht="12" customHeight="1" thickBot="1">
      <c r="A83" s="319" t="s">
        <v>7</v>
      </c>
      <c r="B83" s="300" t="s">
        <v>149</v>
      </c>
      <c r="C83" s="269"/>
      <c r="D83" s="269"/>
      <c r="E83" s="270"/>
    </row>
    <row r="84" spans="1:5" ht="12" customHeight="1" thickBot="1">
      <c r="A84" s="319" t="s">
        <v>8</v>
      </c>
      <c r="B84" s="300" t="s">
        <v>228</v>
      </c>
      <c r="C84" s="269"/>
      <c r="D84" s="269"/>
      <c r="E84" s="270"/>
    </row>
    <row r="85" spans="1:5" ht="12" customHeight="1" thickBot="1">
      <c r="A85" s="319" t="s">
        <v>9</v>
      </c>
      <c r="B85" s="300" t="s">
        <v>260</v>
      </c>
      <c r="C85" s="271">
        <f>SUM(C86:C87)</f>
        <v>809390</v>
      </c>
      <c r="D85" s="271">
        <f>SUM(D86:D87)</f>
        <v>0</v>
      </c>
      <c r="E85" s="278">
        <f>SUM(E86:E87)</f>
        <v>0</v>
      </c>
    </row>
    <row r="86" spans="1:5" ht="12" customHeight="1">
      <c r="A86" s="323" t="s">
        <v>168</v>
      </c>
      <c r="B86" s="279" t="s">
        <v>349</v>
      </c>
      <c r="C86" s="280"/>
      <c r="D86" s="280"/>
      <c r="E86" s="281"/>
    </row>
    <row r="87" spans="1:5" ht="12" customHeight="1" thickBot="1">
      <c r="A87" s="324" t="s">
        <v>169</v>
      </c>
      <c r="B87" s="299" t="s">
        <v>350</v>
      </c>
      <c r="C87" s="283">
        <v>809390</v>
      </c>
      <c r="D87" s="283"/>
      <c r="E87" s="284"/>
    </row>
    <row r="88" spans="1:5" ht="12" customHeight="1" thickBot="1">
      <c r="A88" s="319" t="s">
        <v>26</v>
      </c>
      <c r="B88" s="300" t="s">
        <v>308</v>
      </c>
      <c r="C88" s="271">
        <f>C64+C72+C78+C82+C83+C84+C85</f>
        <v>110996184</v>
      </c>
      <c r="D88" s="271">
        <f>D64+D72+D78+D82+D83+D84+D85</f>
        <v>0</v>
      </c>
      <c r="E88" s="271">
        <f>E64+E72+E78+E82+E83+E84+E85</f>
        <v>0</v>
      </c>
    </row>
    <row r="89" ht="15">
      <c r="A89" s="102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2020. ÉVI KÖLTSÉGVETÉSÉNEK PÉNZÜGYI MÉRLEGE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33"/>
  <sheetViews>
    <sheetView view="pageLayout" zoomScale="130" zoomScalePageLayoutView="130" workbookViewId="0" topLeftCell="A1">
      <selection activeCell="B7" sqref="B7"/>
    </sheetView>
  </sheetViews>
  <sheetFormatPr defaultColWidth="9.375" defaultRowHeight="12.75"/>
  <cols>
    <col min="1" max="1" width="47.75390625" style="1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6" customFormat="1" ht="24" customHeight="1" thickBot="1">
      <c r="A1" s="17"/>
      <c r="B1" s="112" t="s">
        <v>334</v>
      </c>
    </row>
    <row r="2" spans="1:2" s="19" customFormat="1" ht="22.5" customHeight="1" thickBot="1">
      <c r="A2" s="32" t="s">
        <v>90</v>
      </c>
      <c r="B2" s="33" t="s">
        <v>91</v>
      </c>
    </row>
    <row r="3" spans="1:2" ht="18" customHeight="1">
      <c r="A3" s="360" t="s">
        <v>215</v>
      </c>
      <c r="B3" s="151"/>
    </row>
    <row r="4" spans="1:2" ht="18" customHeight="1">
      <c r="A4" s="171"/>
      <c r="B4" s="154"/>
    </row>
    <row r="5" spans="1:2" ht="18" customHeight="1">
      <c r="A5" s="171" t="s">
        <v>338</v>
      </c>
      <c r="B5" s="154"/>
    </row>
    <row r="6" spans="1:2" ht="18" customHeight="1">
      <c r="A6" s="171" t="s">
        <v>272</v>
      </c>
      <c r="B6" s="154">
        <v>4525000</v>
      </c>
    </row>
    <row r="7" spans="1:2" ht="18" customHeight="1">
      <c r="A7" s="171" t="s">
        <v>335</v>
      </c>
      <c r="B7" s="154"/>
    </row>
    <row r="8" spans="1:2" ht="18" customHeight="1">
      <c r="A8" s="171" t="s">
        <v>383</v>
      </c>
      <c r="B8" s="420">
        <v>12160683</v>
      </c>
    </row>
    <row r="9" spans="1:2" ht="18" customHeight="1">
      <c r="A9" s="171" t="s">
        <v>288</v>
      </c>
      <c r="B9" s="154">
        <v>1200000</v>
      </c>
    </row>
    <row r="10" spans="1:2" ht="18" customHeight="1">
      <c r="A10" s="171" t="s">
        <v>273</v>
      </c>
      <c r="B10" s="154">
        <v>100000</v>
      </c>
    </row>
    <row r="11" spans="1:2" ht="18" customHeight="1">
      <c r="A11" s="171"/>
      <c r="B11" s="154"/>
    </row>
    <row r="12" spans="1:2" ht="18" customHeight="1">
      <c r="A12" s="171"/>
      <c r="B12" s="154"/>
    </row>
    <row r="13" spans="1:2" ht="18" customHeight="1">
      <c r="A13" s="171"/>
      <c r="B13" s="154"/>
    </row>
    <row r="14" spans="1:2" ht="18" customHeight="1">
      <c r="A14" s="171"/>
      <c r="B14" s="154"/>
    </row>
    <row r="15" spans="1:2" ht="18" customHeight="1">
      <c r="A15" s="171"/>
      <c r="B15" s="154"/>
    </row>
    <row r="16" spans="1:2" ht="18" customHeight="1">
      <c r="A16" s="361" t="s">
        <v>216</v>
      </c>
      <c r="B16" s="154"/>
    </row>
    <row r="17" spans="1:2" ht="18" customHeight="1">
      <c r="A17" s="172" t="s">
        <v>214</v>
      </c>
      <c r="B17" s="154">
        <v>180000</v>
      </c>
    </row>
    <row r="18" spans="1:2" ht="18" customHeight="1">
      <c r="A18" s="362" t="s">
        <v>223</v>
      </c>
      <c r="B18" s="154"/>
    </row>
    <row r="19" spans="1:2" ht="18" customHeight="1">
      <c r="A19" s="172" t="s">
        <v>331</v>
      </c>
      <c r="B19" s="154"/>
    </row>
    <row r="20" spans="1:2" ht="18" customHeight="1">
      <c r="A20" s="172" t="s">
        <v>277</v>
      </c>
      <c r="B20" s="154"/>
    </row>
    <row r="21" spans="1:2" ht="18" customHeight="1">
      <c r="A21" s="172" t="s">
        <v>332</v>
      </c>
      <c r="B21" s="154"/>
    </row>
    <row r="22" spans="1:2" ht="18" customHeight="1">
      <c r="A22" s="172"/>
      <c r="B22" s="154"/>
    </row>
    <row r="23" spans="1:2" ht="18" customHeight="1">
      <c r="A23" s="172"/>
      <c r="B23" s="154"/>
    </row>
    <row r="24" spans="1:2" ht="18" customHeight="1">
      <c r="A24" s="172"/>
      <c r="B24" s="154"/>
    </row>
    <row r="25" spans="1:2" ht="18" customHeight="1">
      <c r="A25" s="172"/>
      <c r="B25" s="154"/>
    </row>
    <row r="26" spans="1:2" ht="18" customHeight="1">
      <c r="A26" s="172"/>
      <c r="B26" s="154"/>
    </row>
    <row r="27" spans="1:2" ht="18" customHeight="1">
      <c r="A27" s="172"/>
      <c r="B27" s="154"/>
    </row>
    <row r="28" spans="1:2" ht="18" customHeight="1">
      <c r="A28" s="172"/>
      <c r="B28" s="154"/>
    </row>
    <row r="29" spans="1:2" ht="18" customHeight="1">
      <c r="A29" s="171"/>
      <c r="B29" s="154"/>
    </row>
    <row r="30" spans="1:2" ht="18" customHeight="1">
      <c r="A30" s="171"/>
      <c r="B30" s="154"/>
    </row>
    <row r="31" spans="1:2" ht="18" customHeight="1">
      <c r="A31" s="173"/>
      <c r="B31" s="154"/>
    </row>
    <row r="32" spans="1:2" ht="18" customHeight="1" thickBot="1">
      <c r="A32" s="301"/>
      <c r="B32" s="159"/>
    </row>
    <row r="33" spans="1:2" ht="18" customHeight="1" thickBot="1">
      <c r="A33" s="248" t="s">
        <v>81</v>
      </c>
      <c r="B33" s="208">
        <f>SUM(B3:B32)</f>
        <v>18165683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dőlt"9. 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C11" sqref="C11"/>
    </sheetView>
  </sheetViews>
  <sheetFormatPr defaultColWidth="9.37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6" customFormat="1" ht="15" thickBot="1">
      <c r="A1" s="25"/>
      <c r="D1" s="27" t="s">
        <v>334</v>
      </c>
    </row>
    <row r="2" spans="1:4" s="3" customFormat="1" ht="48" customHeight="1" thickBot="1">
      <c r="A2" s="32" t="s">
        <v>1</v>
      </c>
      <c r="B2" s="5" t="s">
        <v>2</v>
      </c>
      <c r="C2" s="5" t="s">
        <v>105</v>
      </c>
      <c r="D2" s="33" t="s">
        <v>278</v>
      </c>
    </row>
    <row r="3" spans="1:4" s="3" customFormat="1" ht="18" customHeight="1" thickBot="1">
      <c r="A3" s="196">
        <v>1</v>
      </c>
      <c r="B3" s="197">
        <v>2</v>
      </c>
      <c r="C3" s="197">
        <v>3</v>
      </c>
      <c r="D3" s="198">
        <v>4</v>
      </c>
    </row>
    <row r="4" spans="1:4" ht="18" customHeight="1">
      <c r="A4" s="34" t="s">
        <v>3</v>
      </c>
      <c r="B4" s="199" t="s">
        <v>217</v>
      </c>
      <c r="C4" s="149">
        <v>18634727</v>
      </c>
      <c r="D4" s="151">
        <v>7946088</v>
      </c>
    </row>
    <row r="5" spans="1:4" ht="18" customHeight="1">
      <c r="A5" s="35" t="s">
        <v>4</v>
      </c>
      <c r="B5" s="200" t="s">
        <v>385</v>
      </c>
      <c r="C5" s="152">
        <v>27000000</v>
      </c>
      <c r="D5" s="154"/>
    </row>
    <row r="6" spans="1:4" ht="18" customHeight="1">
      <c r="A6" s="35" t="s">
        <v>5</v>
      </c>
      <c r="B6" s="200" t="s">
        <v>384</v>
      </c>
      <c r="C6" s="152">
        <v>2100000</v>
      </c>
      <c r="D6" s="154"/>
    </row>
    <row r="7" spans="1:4" ht="18" customHeight="1">
      <c r="A7" s="35" t="s">
        <v>6</v>
      </c>
      <c r="B7" s="200" t="s">
        <v>386</v>
      </c>
      <c r="C7" s="152">
        <v>2000000</v>
      </c>
      <c r="D7" s="154"/>
    </row>
    <row r="8" spans="1:4" ht="18" customHeight="1">
      <c r="A8" s="35" t="s">
        <v>7</v>
      </c>
      <c r="B8" s="200"/>
      <c r="C8" s="152"/>
      <c r="D8" s="154"/>
    </row>
    <row r="9" spans="1:4" ht="18" customHeight="1">
      <c r="A9" s="35" t="s">
        <v>9</v>
      </c>
      <c r="B9" s="200"/>
      <c r="C9" s="152"/>
      <c r="D9" s="154"/>
    </row>
    <row r="10" spans="1:4" ht="18" customHeight="1">
      <c r="A10" s="35" t="s">
        <v>10</v>
      </c>
      <c r="B10" s="200"/>
      <c r="C10" s="152"/>
      <c r="D10" s="154"/>
    </row>
    <row r="11" spans="1:4" ht="18" customHeight="1">
      <c r="A11" s="35" t="s">
        <v>12</v>
      </c>
      <c r="B11" s="200"/>
      <c r="C11" s="152"/>
      <c r="D11" s="154"/>
    </row>
    <row r="12" spans="1:4" ht="18" customHeight="1">
      <c r="A12" s="35" t="s">
        <v>13</v>
      </c>
      <c r="B12" s="200"/>
      <c r="C12" s="152"/>
      <c r="D12" s="154"/>
    </row>
    <row r="13" spans="1:4" ht="18" customHeight="1">
      <c r="A13" s="35" t="s">
        <v>14</v>
      </c>
      <c r="B13" s="200"/>
      <c r="C13" s="152"/>
      <c r="D13" s="154"/>
    </row>
    <row r="14" spans="1:4" ht="18" customHeight="1">
      <c r="A14" s="35" t="s">
        <v>15</v>
      </c>
      <c r="B14" s="200"/>
      <c r="C14" s="152"/>
      <c r="D14" s="154"/>
    </row>
    <row r="15" spans="1:4" ht="18" customHeight="1">
      <c r="A15" s="35" t="s">
        <v>16</v>
      </c>
      <c r="B15" s="200"/>
      <c r="C15" s="152"/>
      <c r="D15" s="154"/>
    </row>
    <row r="16" spans="1:4" ht="18" customHeight="1">
      <c r="A16" s="35" t="s">
        <v>17</v>
      </c>
      <c r="B16" s="200"/>
      <c r="C16" s="152"/>
      <c r="D16" s="154"/>
    </row>
    <row r="17" spans="1:4" ht="18" customHeight="1">
      <c r="A17" s="35" t="s">
        <v>18</v>
      </c>
      <c r="B17" s="200"/>
      <c r="C17" s="152"/>
      <c r="D17" s="154"/>
    </row>
    <row r="18" spans="1:4" ht="18" customHeight="1">
      <c r="A18" s="35" t="s">
        <v>19</v>
      </c>
      <c r="B18" s="200"/>
      <c r="C18" s="152"/>
      <c r="D18" s="154"/>
    </row>
    <row r="19" spans="1:4" ht="18" customHeight="1">
      <c r="A19" s="35" t="s">
        <v>20</v>
      </c>
      <c r="B19" s="200"/>
      <c r="C19" s="152"/>
      <c r="D19" s="154"/>
    </row>
    <row r="20" spans="1:4" ht="18" customHeight="1">
      <c r="A20" s="35" t="s">
        <v>21</v>
      </c>
      <c r="B20" s="200"/>
      <c r="C20" s="152"/>
      <c r="D20" s="154"/>
    </row>
    <row r="21" spans="1:4" ht="18" customHeight="1">
      <c r="A21" s="35" t="s">
        <v>22</v>
      </c>
      <c r="B21" s="200"/>
      <c r="C21" s="152"/>
      <c r="D21" s="154"/>
    </row>
    <row r="22" spans="1:4" ht="18" customHeight="1">
      <c r="A22" s="35" t="s">
        <v>23</v>
      </c>
      <c r="B22" s="200"/>
      <c r="C22" s="152"/>
      <c r="D22" s="154"/>
    </row>
    <row r="23" spans="1:4" ht="18" customHeight="1">
      <c r="A23" s="35" t="s">
        <v>24</v>
      </c>
      <c r="B23" s="200"/>
      <c r="C23" s="152"/>
      <c r="D23" s="154"/>
    </row>
    <row r="24" spans="1:4" ht="18" customHeight="1">
      <c r="A24" s="35" t="s">
        <v>25</v>
      </c>
      <c r="B24" s="200"/>
      <c r="C24" s="152"/>
      <c r="D24" s="154"/>
    </row>
    <row r="25" spans="1:4" ht="18" customHeight="1">
      <c r="A25" s="35" t="s">
        <v>26</v>
      </c>
      <c r="B25" s="200"/>
      <c r="C25" s="152"/>
      <c r="D25" s="154"/>
    </row>
    <row r="26" spans="1:4" ht="18" customHeight="1">
      <c r="A26" s="35" t="s">
        <v>27</v>
      </c>
      <c r="B26" s="200"/>
      <c r="C26" s="152"/>
      <c r="D26" s="154"/>
    </row>
    <row r="27" spans="1:4" ht="18" customHeight="1">
      <c r="A27" s="35" t="s">
        <v>28</v>
      </c>
      <c r="B27" s="200"/>
      <c r="C27" s="152"/>
      <c r="D27" s="154"/>
    </row>
    <row r="28" spans="1:4" ht="18" customHeight="1">
      <c r="A28" s="35" t="s">
        <v>29</v>
      </c>
      <c r="B28" s="200"/>
      <c r="C28" s="152"/>
      <c r="D28" s="154"/>
    </row>
    <row r="29" spans="1:4" ht="18" customHeight="1" thickBot="1">
      <c r="A29" s="36" t="s">
        <v>30</v>
      </c>
      <c r="B29" s="201"/>
      <c r="C29" s="202"/>
      <c r="D29" s="203"/>
    </row>
    <row r="30" spans="1:4" ht="18" customHeight="1" thickBot="1">
      <c r="A30" s="249" t="s">
        <v>31</v>
      </c>
      <c r="B30" s="250" t="s">
        <v>41</v>
      </c>
      <c r="C30" s="223">
        <f>SUM(C4:C29)</f>
        <v>49734727</v>
      </c>
      <c r="D30" s="224">
        <f>SUM(D4:D29)</f>
        <v>7946088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dőlt"10. sz. melléklet&amp;"Times New Roman CE,Dőlt"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view="pageLayout" zoomScale="130" zoomScalePageLayoutView="130" workbookViewId="0" topLeftCell="A7">
      <selection activeCell="M22" sqref="M22"/>
    </sheetView>
  </sheetViews>
  <sheetFormatPr defaultColWidth="4.50390625" defaultRowHeight="12.75"/>
  <cols>
    <col min="1" max="1" width="6.375" style="38" customWidth="1"/>
    <col min="2" max="2" width="29.00390625" style="39" customWidth="1"/>
    <col min="3" max="3" width="9.00390625" style="39" customWidth="1"/>
    <col min="4" max="5" width="9.50390625" style="39" customWidth="1"/>
    <col min="6" max="6" width="8.75390625" style="39" customWidth="1"/>
    <col min="7" max="7" width="9.00390625" style="39" customWidth="1"/>
    <col min="8" max="8" width="9.375" style="39" customWidth="1"/>
    <col min="9" max="10" width="9.00390625" style="39" customWidth="1"/>
    <col min="11" max="14" width="9.50390625" style="39" customWidth="1"/>
    <col min="15" max="15" width="12.625" style="38" customWidth="1"/>
    <col min="16" max="16" width="4.50390625" style="366" customWidth="1"/>
    <col min="17" max="16384" width="4.50390625" style="39" customWidth="1"/>
  </cols>
  <sheetData>
    <row r="1" spans="1:16" s="38" customFormat="1" ht="25.5" customHeight="1" thickBot="1">
      <c r="A1" s="99" t="s">
        <v>1</v>
      </c>
      <c r="B1" s="205" t="s">
        <v>77</v>
      </c>
      <c r="C1" s="100" t="s">
        <v>106</v>
      </c>
      <c r="D1" s="100" t="s">
        <v>107</v>
      </c>
      <c r="E1" s="100" t="s">
        <v>108</v>
      </c>
      <c r="F1" s="100" t="s">
        <v>109</v>
      </c>
      <c r="G1" s="100" t="s">
        <v>110</v>
      </c>
      <c r="H1" s="100" t="s">
        <v>111</v>
      </c>
      <c r="I1" s="100" t="s">
        <v>112</v>
      </c>
      <c r="J1" s="100" t="s">
        <v>113</v>
      </c>
      <c r="K1" s="100" t="s">
        <v>114</v>
      </c>
      <c r="L1" s="100" t="s">
        <v>115</v>
      </c>
      <c r="M1" s="100" t="s">
        <v>116</v>
      </c>
      <c r="N1" s="100" t="s">
        <v>117</v>
      </c>
      <c r="O1" s="101" t="s">
        <v>41</v>
      </c>
      <c r="P1" s="363"/>
    </row>
    <row r="2" spans="1:16" s="51" customFormat="1" ht="15" customHeight="1" thickBot="1">
      <c r="A2" s="104" t="s">
        <v>3</v>
      </c>
      <c r="B2" s="317" t="s">
        <v>51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25"/>
      <c r="P2" s="364"/>
    </row>
    <row r="3" spans="1:16" s="51" customFormat="1" ht="15" customHeight="1">
      <c r="A3" s="315" t="s">
        <v>4</v>
      </c>
      <c r="B3" s="381" t="s">
        <v>192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82">
        <f aca="true" t="shared" si="0" ref="O3:O12">SUM(C3:N3)</f>
        <v>0</v>
      </c>
      <c r="P3" s="364"/>
    </row>
    <row r="4" spans="1:16" s="52" customFormat="1" ht="13.5" customHeight="1">
      <c r="A4" s="103" t="s">
        <v>5</v>
      </c>
      <c r="B4" s="383" t="s">
        <v>139</v>
      </c>
      <c r="C4" s="377">
        <v>1100000</v>
      </c>
      <c r="D4" s="377">
        <v>1420000</v>
      </c>
      <c r="E4" s="377">
        <v>5100000</v>
      </c>
      <c r="F4" s="377">
        <v>1150000</v>
      </c>
      <c r="G4" s="377">
        <v>8450000</v>
      </c>
      <c r="H4" s="377">
        <v>1340000</v>
      </c>
      <c r="I4" s="377">
        <v>1350000</v>
      </c>
      <c r="J4" s="377">
        <v>1890000</v>
      </c>
      <c r="K4" s="377">
        <v>6820000</v>
      </c>
      <c r="L4" s="377">
        <v>1560000</v>
      </c>
      <c r="M4" s="377">
        <v>1680000</v>
      </c>
      <c r="N4" s="377">
        <v>7240000</v>
      </c>
      <c r="O4" s="384">
        <f t="shared" si="0"/>
        <v>39100000</v>
      </c>
      <c r="P4" s="365"/>
    </row>
    <row r="5" spans="1:16" s="52" customFormat="1" ht="13.5" customHeight="1">
      <c r="A5" s="315" t="s">
        <v>6</v>
      </c>
      <c r="B5" s="385" t="s">
        <v>140</v>
      </c>
      <c r="C5" s="378">
        <v>1686230</v>
      </c>
      <c r="D5" s="378">
        <v>1686230</v>
      </c>
      <c r="E5" s="378">
        <v>1686230</v>
      </c>
      <c r="F5" s="378">
        <v>1686230</v>
      </c>
      <c r="G5" s="378">
        <v>1686230</v>
      </c>
      <c r="H5" s="378">
        <v>1686230</v>
      </c>
      <c r="I5" s="378">
        <v>1686230</v>
      </c>
      <c r="J5" s="378">
        <v>1686230</v>
      </c>
      <c r="K5" s="378">
        <v>1686230</v>
      </c>
      <c r="L5" s="378">
        <v>1686230</v>
      </c>
      <c r="M5" s="378">
        <v>1686230</v>
      </c>
      <c r="N5" s="378">
        <v>1686229</v>
      </c>
      <c r="O5" s="386">
        <f t="shared" si="0"/>
        <v>20234759</v>
      </c>
      <c r="P5" s="365"/>
    </row>
    <row r="6" spans="1:16" s="52" customFormat="1" ht="13.5" customHeight="1">
      <c r="A6" s="315" t="s">
        <v>7</v>
      </c>
      <c r="B6" s="383" t="s">
        <v>294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84">
        <f t="shared" si="0"/>
        <v>0</v>
      </c>
      <c r="P6" s="365"/>
    </row>
    <row r="7" spans="1:16" s="52" customFormat="1" ht="13.5" customHeight="1">
      <c r="A7" s="315" t="s">
        <v>8</v>
      </c>
      <c r="B7" s="383" t="s">
        <v>218</v>
      </c>
      <c r="C7" s="377">
        <v>8166010</v>
      </c>
      <c r="D7" s="398">
        <v>3040722</v>
      </c>
      <c r="E7" s="377">
        <v>530000</v>
      </c>
      <c r="F7" s="377">
        <v>4736482</v>
      </c>
      <c r="G7" s="377">
        <v>4826000</v>
      </c>
      <c r="H7" s="377">
        <v>650000</v>
      </c>
      <c r="I7" s="377">
        <v>580000</v>
      </c>
      <c r="J7" s="377">
        <v>550000</v>
      </c>
      <c r="K7" s="377">
        <v>650000</v>
      </c>
      <c r="L7" s="377">
        <v>8166011</v>
      </c>
      <c r="M7" s="377">
        <v>550000</v>
      </c>
      <c r="N7" s="377">
        <v>490000</v>
      </c>
      <c r="O7" s="384">
        <f t="shared" si="0"/>
        <v>32935225</v>
      </c>
      <c r="P7" s="365"/>
    </row>
    <row r="8" spans="1:16" s="52" customFormat="1" ht="13.5" customHeight="1">
      <c r="A8" s="315" t="s">
        <v>9</v>
      </c>
      <c r="B8" s="383" t="s">
        <v>122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>
        <v>809390</v>
      </c>
      <c r="O8" s="384">
        <f t="shared" si="0"/>
        <v>809390</v>
      </c>
      <c r="P8" s="365"/>
    </row>
    <row r="9" spans="1:16" s="52" customFormat="1" ht="13.5" customHeight="1">
      <c r="A9" s="315" t="s">
        <v>10</v>
      </c>
      <c r="B9" s="383" t="s">
        <v>298</v>
      </c>
      <c r="C9" s="377">
        <v>1206500</v>
      </c>
      <c r="D9" s="377">
        <v>756000</v>
      </c>
      <c r="E9" s="377">
        <v>822000</v>
      </c>
      <c r="F9" s="377">
        <v>795000</v>
      </c>
      <c r="G9" s="377">
        <v>987000</v>
      </c>
      <c r="H9" s="377">
        <v>4020693</v>
      </c>
      <c r="I9" s="377">
        <v>1020000</v>
      </c>
      <c r="J9" s="377">
        <v>4990846</v>
      </c>
      <c r="K9" s="377">
        <v>796000</v>
      </c>
      <c r="L9" s="380">
        <v>843000</v>
      </c>
      <c r="M9" s="377">
        <v>924961</v>
      </c>
      <c r="N9" s="377">
        <v>654810</v>
      </c>
      <c r="O9" s="384">
        <f t="shared" si="0"/>
        <v>17816810</v>
      </c>
      <c r="P9" s="365"/>
    </row>
    <row r="10" spans="1:16" s="52" customFormat="1" ht="13.5" customHeight="1">
      <c r="A10" s="315" t="s">
        <v>11</v>
      </c>
      <c r="B10" s="383" t="s">
        <v>141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84">
        <f t="shared" si="0"/>
        <v>0</v>
      </c>
      <c r="P10" s="365"/>
    </row>
    <row r="11" spans="1:16" s="52" customFormat="1" ht="13.5" customHeight="1" thickBot="1">
      <c r="A11" s="315" t="s">
        <v>12</v>
      </c>
      <c r="B11" s="387" t="s">
        <v>271</v>
      </c>
      <c r="C11" s="379"/>
      <c r="D11" s="379"/>
      <c r="E11" s="379"/>
      <c r="F11" s="379"/>
      <c r="G11" s="379">
        <v>30000</v>
      </c>
      <c r="H11" s="379">
        <v>30000</v>
      </c>
      <c r="I11" s="379"/>
      <c r="J11" s="379"/>
      <c r="K11" s="379"/>
      <c r="L11" s="379">
        <v>30000</v>
      </c>
      <c r="M11" s="379">
        <v>10000</v>
      </c>
      <c r="N11" s="379"/>
      <c r="O11" s="388">
        <v>100000</v>
      </c>
      <c r="P11" s="365"/>
    </row>
    <row r="12" spans="1:16" s="51" customFormat="1" ht="15.75" customHeight="1" thickBot="1">
      <c r="A12" s="104" t="s">
        <v>13</v>
      </c>
      <c r="B12" s="389" t="s">
        <v>190</v>
      </c>
      <c r="C12" s="390">
        <f aca="true" t="shared" si="1" ref="C12:N12">SUM(C3:C11)</f>
        <v>12158740</v>
      </c>
      <c r="D12" s="390">
        <f t="shared" si="1"/>
        <v>6902952</v>
      </c>
      <c r="E12" s="390">
        <f t="shared" si="1"/>
        <v>8138230</v>
      </c>
      <c r="F12" s="390">
        <f t="shared" si="1"/>
        <v>8367712</v>
      </c>
      <c r="G12" s="390">
        <f t="shared" si="1"/>
        <v>15979230</v>
      </c>
      <c r="H12" s="390">
        <f t="shared" si="1"/>
        <v>7726923</v>
      </c>
      <c r="I12" s="390">
        <f t="shared" si="1"/>
        <v>4636230</v>
      </c>
      <c r="J12" s="390">
        <f t="shared" si="1"/>
        <v>9117076</v>
      </c>
      <c r="K12" s="390">
        <f t="shared" si="1"/>
        <v>9952230</v>
      </c>
      <c r="L12" s="390">
        <f t="shared" si="1"/>
        <v>12285241</v>
      </c>
      <c r="M12" s="390">
        <f t="shared" si="1"/>
        <v>4851191</v>
      </c>
      <c r="N12" s="390">
        <f t="shared" si="1"/>
        <v>10880429</v>
      </c>
      <c r="O12" s="391">
        <f t="shared" si="0"/>
        <v>110996184</v>
      </c>
      <c r="P12" s="364"/>
    </row>
    <row r="13" spans="1:16" s="51" customFormat="1" ht="15" customHeight="1" thickBot="1">
      <c r="A13" s="104" t="s">
        <v>14</v>
      </c>
      <c r="B13" s="392" t="s">
        <v>67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4"/>
      <c r="P13" s="364"/>
    </row>
    <row r="14" spans="1:16" s="52" customFormat="1" ht="13.5" customHeight="1">
      <c r="A14" s="105" t="s">
        <v>15</v>
      </c>
      <c r="B14" s="385" t="s">
        <v>78</v>
      </c>
      <c r="C14" s="378">
        <v>1610000</v>
      </c>
      <c r="D14" s="378">
        <v>1610000</v>
      </c>
      <c r="E14" s="378">
        <v>1720000</v>
      </c>
      <c r="F14" s="378">
        <v>1720000</v>
      </c>
      <c r="G14" s="378">
        <v>1760000</v>
      </c>
      <c r="H14" s="378">
        <v>1760000</v>
      </c>
      <c r="I14" s="378">
        <v>1660000</v>
      </c>
      <c r="J14" s="378">
        <v>1684000</v>
      </c>
      <c r="K14" s="378">
        <v>1650000</v>
      </c>
      <c r="L14" s="378">
        <v>1650000</v>
      </c>
      <c r="M14" s="378">
        <v>1610000</v>
      </c>
      <c r="N14" s="378">
        <v>1654948</v>
      </c>
      <c r="O14" s="386">
        <f aca="true" t="shared" si="2" ref="O14:O24">SUM(C14:N14)</f>
        <v>20088948</v>
      </c>
      <c r="P14" s="365"/>
    </row>
    <row r="15" spans="1:16" s="52" customFormat="1" ht="13.5" customHeight="1">
      <c r="A15" s="103" t="s">
        <v>16</v>
      </c>
      <c r="B15" s="383" t="s">
        <v>118</v>
      </c>
      <c r="C15" s="377">
        <v>227000</v>
      </c>
      <c r="D15" s="377">
        <v>227000</v>
      </c>
      <c r="E15" s="377">
        <v>243000</v>
      </c>
      <c r="F15" s="377">
        <v>245000</v>
      </c>
      <c r="G15" s="377">
        <v>239000</v>
      </c>
      <c r="H15" s="377">
        <v>239000</v>
      </c>
      <c r="I15" s="377">
        <v>209000</v>
      </c>
      <c r="J15" s="377">
        <v>201000</v>
      </c>
      <c r="K15" s="377">
        <v>202349</v>
      </c>
      <c r="L15" s="377">
        <v>209688</v>
      </c>
      <c r="M15" s="377">
        <v>226414</v>
      </c>
      <c r="N15" s="377">
        <v>226137</v>
      </c>
      <c r="O15" s="384">
        <f t="shared" si="2"/>
        <v>2694588</v>
      </c>
      <c r="P15" s="365"/>
    </row>
    <row r="16" spans="1:16" s="52" customFormat="1" ht="13.5" customHeight="1">
      <c r="A16" s="103" t="s">
        <v>17</v>
      </c>
      <c r="B16" s="383" t="s">
        <v>69</v>
      </c>
      <c r="C16" s="377">
        <v>2215000</v>
      </c>
      <c r="D16" s="377">
        <v>2246000</v>
      </c>
      <c r="E16" s="377">
        <v>2420000</v>
      </c>
      <c r="F16" s="377">
        <v>2252000</v>
      </c>
      <c r="G16" s="377">
        <v>2430000</v>
      </c>
      <c r="H16" s="377">
        <v>2340000</v>
      </c>
      <c r="I16" s="377">
        <v>2350000</v>
      </c>
      <c r="J16" s="377">
        <v>2320000</v>
      </c>
      <c r="K16" s="377">
        <v>2334000</v>
      </c>
      <c r="L16" s="377">
        <v>1429000</v>
      </c>
      <c r="M16" s="377">
        <v>2328000</v>
      </c>
      <c r="N16" s="377">
        <v>2295000</v>
      </c>
      <c r="O16" s="384">
        <f t="shared" si="2"/>
        <v>26959000</v>
      </c>
      <c r="P16" s="365"/>
    </row>
    <row r="17" spans="1:16" s="52" customFormat="1" ht="13.5" customHeight="1">
      <c r="A17" s="103" t="s">
        <v>18</v>
      </c>
      <c r="B17" s="383" t="s">
        <v>296</v>
      </c>
      <c r="C17" s="377">
        <v>1676500</v>
      </c>
      <c r="D17" s="377">
        <v>8566060</v>
      </c>
      <c r="E17" s="377"/>
      <c r="F17" s="377">
        <v>1049971</v>
      </c>
      <c r="G17" s="377"/>
      <c r="H17" s="377">
        <v>4020693</v>
      </c>
      <c r="I17" s="377">
        <v>8166011</v>
      </c>
      <c r="J17" s="377">
        <v>4990846</v>
      </c>
      <c r="K17" s="377"/>
      <c r="L17" s="377"/>
      <c r="M17" s="377"/>
      <c r="N17" s="377"/>
      <c r="O17" s="384">
        <f t="shared" si="2"/>
        <v>28470081</v>
      </c>
      <c r="P17" s="365"/>
    </row>
    <row r="18" spans="1:16" s="52" customFormat="1" ht="13.5" customHeight="1">
      <c r="A18" s="103" t="s">
        <v>19</v>
      </c>
      <c r="B18" s="383" t="s">
        <v>219</v>
      </c>
      <c r="C18" s="377">
        <v>50000</v>
      </c>
      <c r="D18" s="377"/>
      <c r="E18" s="377"/>
      <c r="F18" s="377"/>
      <c r="G18" s="377">
        <v>100000</v>
      </c>
      <c r="H18" s="377">
        <v>8942841</v>
      </c>
      <c r="I18" s="377"/>
      <c r="J18" s="377">
        <v>50000</v>
      </c>
      <c r="K18" s="377"/>
      <c r="L18" s="377">
        <v>80000</v>
      </c>
      <c r="M18" s="377"/>
      <c r="N18" s="377">
        <v>8942842</v>
      </c>
      <c r="O18" s="384">
        <f t="shared" si="2"/>
        <v>18165683</v>
      </c>
      <c r="P18" s="365"/>
    </row>
    <row r="19" spans="1:16" s="52" customFormat="1" ht="13.5" customHeight="1">
      <c r="A19" s="103" t="s">
        <v>20</v>
      </c>
      <c r="B19" s="383" t="s">
        <v>34</v>
      </c>
      <c r="C19" s="377">
        <v>45000</v>
      </c>
      <c r="D19" s="377">
        <v>50000</v>
      </c>
      <c r="E19" s="377">
        <v>90000</v>
      </c>
      <c r="F19" s="377">
        <v>100000</v>
      </c>
      <c r="G19" s="377">
        <v>1000000</v>
      </c>
      <c r="H19" s="377">
        <v>100000</v>
      </c>
      <c r="I19" s="377">
        <v>10000</v>
      </c>
      <c r="J19" s="377">
        <v>1000000</v>
      </c>
      <c r="K19" s="377">
        <v>65000</v>
      </c>
      <c r="L19" s="377">
        <v>30000</v>
      </c>
      <c r="M19" s="377">
        <v>100000</v>
      </c>
      <c r="N19" s="377">
        <v>170000</v>
      </c>
      <c r="O19" s="384">
        <f t="shared" si="2"/>
        <v>2760000</v>
      </c>
      <c r="P19" s="365"/>
    </row>
    <row r="20" spans="1:16" s="52" customFormat="1" ht="13.5" customHeight="1">
      <c r="A20" s="103" t="s">
        <v>21</v>
      </c>
      <c r="B20" s="383" t="s">
        <v>72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>
        <v>10948494</v>
      </c>
      <c r="O20" s="384">
        <v>10221690</v>
      </c>
      <c r="P20" s="365"/>
    </row>
    <row r="21" spans="1:16" s="52" customFormat="1" ht="13.5" customHeight="1">
      <c r="A21" s="103" t="s">
        <v>22</v>
      </c>
      <c r="B21" s="383" t="s">
        <v>333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84"/>
      <c r="P21" s="365"/>
    </row>
    <row r="22" spans="1:16" s="52" customFormat="1" ht="13.5" customHeight="1">
      <c r="A22" s="103" t="s">
        <v>23</v>
      </c>
      <c r="B22" s="383" t="s">
        <v>124</v>
      </c>
      <c r="C22" s="377">
        <v>809390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84">
        <f t="shared" si="2"/>
        <v>809390</v>
      </c>
      <c r="P22" s="365"/>
    </row>
    <row r="23" spans="1:16" s="52" customFormat="1" ht="13.5" customHeight="1" thickBot="1">
      <c r="A23" s="103" t="s">
        <v>24</v>
      </c>
      <c r="B23" s="383" t="s">
        <v>276</v>
      </c>
      <c r="C23" s="377"/>
      <c r="D23" s="377"/>
      <c r="E23" s="377"/>
      <c r="F23" s="377">
        <v>50000</v>
      </c>
      <c r="G23" s="377"/>
      <c r="H23" s="377"/>
      <c r="I23" s="377"/>
      <c r="J23" s="377"/>
      <c r="K23" s="377">
        <v>50000</v>
      </c>
      <c r="L23" s="377"/>
      <c r="M23" s="377"/>
      <c r="N23" s="377"/>
      <c r="O23" s="384">
        <f t="shared" si="2"/>
        <v>100000</v>
      </c>
      <c r="P23" s="365"/>
    </row>
    <row r="24" spans="1:16" s="51" customFormat="1" ht="15.75" customHeight="1" thickBot="1">
      <c r="A24" s="106" t="s">
        <v>25</v>
      </c>
      <c r="B24" s="389" t="s">
        <v>191</v>
      </c>
      <c r="C24" s="390">
        <f aca="true" t="shared" si="3" ref="C24:N24">SUM(C14:C23)</f>
        <v>6632890</v>
      </c>
      <c r="D24" s="390">
        <f t="shared" si="3"/>
        <v>12699060</v>
      </c>
      <c r="E24" s="390">
        <f t="shared" si="3"/>
        <v>4473000</v>
      </c>
      <c r="F24" s="390">
        <f t="shared" si="3"/>
        <v>5416971</v>
      </c>
      <c r="G24" s="390">
        <f t="shared" si="3"/>
        <v>5529000</v>
      </c>
      <c r="H24" s="390">
        <f t="shared" si="3"/>
        <v>17402534</v>
      </c>
      <c r="I24" s="390">
        <f t="shared" si="3"/>
        <v>12395011</v>
      </c>
      <c r="J24" s="390">
        <f t="shared" si="3"/>
        <v>10245846</v>
      </c>
      <c r="K24" s="390">
        <f t="shared" si="3"/>
        <v>4301349</v>
      </c>
      <c r="L24" s="390">
        <f t="shared" si="3"/>
        <v>3398688</v>
      </c>
      <c r="M24" s="390">
        <f t="shared" si="3"/>
        <v>4264414</v>
      </c>
      <c r="N24" s="390">
        <f t="shared" si="3"/>
        <v>24237421</v>
      </c>
      <c r="O24" s="391">
        <f t="shared" si="2"/>
        <v>110996184</v>
      </c>
      <c r="P24" s="364"/>
    </row>
    <row r="25" spans="1:15" ht="15.75" thickBot="1">
      <c r="A25" s="316" t="s">
        <v>26</v>
      </c>
      <c r="B25" s="395" t="s">
        <v>193</v>
      </c>
      <c r="C25" s="396">
        <f aca="true" t="shared" si="4" ref="C25:O25">C12-C24</f>
        <v>5525850</v>
      </c>
      <c r="D25" s="396">
        <f t="shared" si="4"/>
        <v>-5796108</v>
      </c>
      <c r="E25" s="396">
        <f t="shared" si="4"/>
        <v>3665230</v>
      </c>
      <c r="F25" s="396">
        <f t="shared" si="4"/>
        <v>2950741</v>
      </c>
      <c r="G25" s="396">
        <f t="shared" si="4"/>
        <v>10450230</v>
      </c>
      <c r="H25" s="396">
        <f t="shared" si="4"/>
        <v>-9675611</v>
      </c>
      <c r="I25" s="396">
        <f t="shared" si="4"/>
        <v>-7758781</v>
      </c>
      <c r="J25" s="396">
        <f t="shared" si="4"/>
        <v>-1128770</v>
      </c>
      <c r="K25" s="396">
        <f t="shared" si="4"/>
        <v>5650881</v>
      </c>
      <c r="L25" s="396">
        <f t="shared" si="4"/>
        <v>8886553</v>
      </c>
      <c r="M25" s="396">
        <f t="shared" si="4"/>
        <v>586777</v>
      </c>
      <c r="N25" s="396">
        <f t="shared" si="4"/>
        <v>-13356992</v>
      </c>
      <c r="O25" s="397">
        <f t="shared" si="4"/>
        <v>0</v>
      </c>
    </row>
    <row r="26" ht="15">
      <c r="A26" s="4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2020. évre&amp;R&amp;"Times New Roman CE,Félkövér dőlt"&amp;12 11. sz. melléklet&amp;"Times New Roman CE,Normál"&amp;10
Forintban&amp;"Times New Roman CE,Félkövér dőlt" !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view="pageLayout" zoomScale="130" zoomScalePageLayoutView="130" workbookViewId="0" topLeftCell="B5">
      <selection activeCell="E3" sqref="E3:F3"/>
    </sheetView>
  </sheetViews>
  <sheetFormatPr defaultColWidth="7.625" defaultRowHeight="12.75"/>
  <cols>
    <col min="1" max="1" width="6.375" style="38" customWidth="1"/>
    <col min="2" max="2" width="29.00390625" style="39" customWidth="1"/>
    <col min="3" max="4" width="9.00390625" style="39" customWidth="1"/>
    <col min="5" max="5" width="9.50390625" style="39" customWidth="1"/>
    <col min="6" max="6" width="8.75390625" style="39" customWidth="1"/>
    <col min="7" max="7" width="9.00390625" style="39" customWidth="1"/>
    <col min="8" max="8" width="8.75390625" style="39" customWidth="1"/>
    <col min="9" max="9" width="9.00390625" style="39" customWidth="1"/>
    <col min="10" max="14" width="9.50390625" style="39" customWidth="1"/>
    <col min="15" max="15" width="12.625" style="38" customWidth="1"/>
    <col min="16" max="16" width="7.625" style="366" customWidth="1"/>
    <col min="17" max="16384" width="7.625" style="39" customWidth="1"/>
  </cols>
  <sheetData>
    <row r="1" spans="1:16" s="38" customFormat="1" ht="25.5" customHeight="1" thickBot="1">
      <c r="A1" s="99" t="s">
        <v>1</v>
      </c>
      <c r="B1" s="205" t="s">
        <v>77</v>
      </c>
      <c r="C1" s="100" t="s">
        <v>106</v>
      </c>
      <c r="D1" s="100" t="s">
        <v>107</v>
      </c>
      <c r="E1" s="100" t="s">
        <v>108</v>
      </c>
      <c r="F1" s="100" t="s">
        <v>109</v>
      </c>
      <c r="G1" s="100" t="s">
        <v>110</v>
      </c>
      <c r="H1" s="100" t="s">
        <v>111</v>
      </c>
      <c r="I1" s="100" t="s">
        <v>112</v>
      </c>
      <c r="J1" s="100" t="s">
        <v>113</v>
      </c>
      <c r="K1" s="100" t="s">
        <v>114</v>
      </c>
      <c r="L1" s="100" t="s">
        <v>115</v>
      </c>
      <c r="M1" s="100" t="s">
        <v>116</v>
      </c>
      <c r="N1" s="100" t="s">
        <v>117</v>
      </c>
      <c r="O1" s="101" t="s">
        <v>41</v>
      </c>
      <c r="P1" s="363"/>
    </row>
    <row r="2" spans="1:16" s="51" customFormat="1" ht="15" customHeight="1" thickBot="1">
      <c r="A2" s="104" t="s">
        <v>3</v>
      </c>
      <c r="B2" s="317" t="s">
        <v>51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25"/>
      <c r="P2" s="364"/>
    </row>
    <row r="3" spans="1:16" s="51" customFormat="1" ht="15" customHeight="1">
      <c r="A3" s="315" t="s">
        <v>4</v>
      </c>
      <c r="B3" s="381" t="s">
        <v>192</v>
      </c>
      <c r="C3" s="399">
        <v>67598629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aca="true" t="shared" si="0" ref="O3:O12">SUM(C3:N3)</f>
        <v>67598629</v>
      </c>
      <c r="P3" s="364"/>
    </row>
    <row r="4" spans="1:16" s="52" customFormat="1" ht="13.5" customHeight="1">
      <c r="A4" s="103" t="s">
        <v>5</v>
      </c>
      <c r="B4" s="401" t="s">
        <v>139</v>
      </c>
      <c r="C4" s="377">
        <v>1100000</v>
      </c>
      <c r="D4" s="377">
        <v>1420000</v>
      </c>
      <c r="E4" s="377">
        <v>5100000</v>
      </c>
      <c r="F4" s="377">
        <v>1150000</v>
      </c>
      <c r="G4" s="377">
        <v>8450000</v>
      </c>
      <c r="H4" s="377">
        <v>1340000</v>
      </c>
      <c r="I4" s="377">
        <v>1350000</v>
      </c>
      <c r="J4" s="377">
        <v>1890000</v>
      </c>
      <c r="K4" s="377">
        <v>6820000</v>
      </c>
      <c r="L4" s="377">
        <v>1560000</v>
      </c>
      <c r="M4" s="377">
        <v>1680000</v>
      </c>
      <c r="N4" s="377">
        <v>7240000</v>
      </c>
      <c r="O4" s="402">
        <f t="shared" si="0"/>
        <v>39100000</v>
      </c>
      <c r="P4" s="365"/>
    </row>
    <row r="5" spans="1:16" s="52" customFormat="1" ht="13.5" customHeight="1">
      <c r="A5" s="315" t="s">
        <v>6</v>
      </c>
      <c r="B5" s="403" t="s">
        <v>140</v>
      </c>
      <c r="C5" s="378">
        <v>1686230</v>
      </c>
      <c r="D5" s="378">
        <v>1686230</v>
      </c>
      <c r="E5" s="378">
        <v>1686230</v>
      </c>
      <c r="F5" s="378">
        <v>1686230</v>
      </c>
      <c r="G5" s="378">
        <v>1686230</v>
      </c>
      <c r="H5" s="378">
        <v>1686230</v>
      </c>
      <c r="I5" s="378">
        <v>1686230</v>
      </c>
      <c r="J5" s="378">
        <v>1686230</v>
      </c>
      <c r="K5" s="378">
        <v>1686230</v>
      </c>
      <c r="L5" s="378">
        <v>1686230</v>
      </c>
      <c r="M5" s="378">
        <v>1686230</v>
      </c>
      <c r="N5" s="378">
        <v>1686229</v>
      </c>
      <c r="O5" s="404">
        <f t="shared" si="0"/>
        <v>20234759</v>
      </c>
      <c r="P5" s="365"/>
    </row>
    <row r="6" spans="1:16" s="52" customFormat="1" ht="13.5" customHeight="1">
      <c r="A6" s="315" t="s">
        <v>7</v>
      </c>
      <c r="B6" s="401" t="s">
        <v>294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402">
        <f t="shared" si="0"/>
        <v>0</v>
      </c>
      <c r="P6" s="365"/>
    </row>
    <row r="7" spans="1:16" s="52" customFormat="1" ht="13.5" customHeight="1">
      <c r="A7" s="315" t="s">
        <v>8</v>
      </c>
      <c r="B7" s="401" t="s">
        <v>218</v>
      </c>
      <c r="C7" s="377">
        <v>8166010</v>
      </c>
      <c r="D7" s="398">
        <v>3040722</v>
      </c>
      <c r="E7" s="377">
        <v>530000</v>
      </c>
      <c r="F7" s="377">
        <v>4736482</v>
      </c>
      <c r="G7" s="377">
        <v>4826000</v>
      </c>
      <c r="H7" s="377">
        <v>650000</v>
      </c>
      <c r="I7" s="377">
        <v>580000</v>
      </c>
      <c r="J7" s="377">
        <v>550000</v>
      </c>
      <c r="K7" s="377">
        <v>650000</v>
      </c>
      <c r="L7" s="377">
        <v>8166011</v>
      </c>
      <c r="M7" s="377">
        <v>550000</v>
      </c>
      <c r="N7" s="377">
        <v>490000</v>
      </c>
      <c r="O7" s="402">
        <f t="shared" si="0"/>
        <v>32935225</v>
      </c>
      <c r="P7" s="365"/>
    </row>
    <row r="8" spans="1:16" s="52" customFormat="1" ht="13.5" customHeight="1">
      <c r="A8" s="315" t="s">
        <v>9</v>
      </c>
      <c r="B8" s="401" t="s">
        <v>122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>
        <v>809390</v>
      </c>
      <c r="O8" s="402">
        <f t="shared" si="0"/>
        <v>809390</v>
      </c>
      <c r="P8" s="365"/>
    </row>
    <row r="9" spans="1:16" s="52" customFormat="1" ht="13.5" customHeight="1">
      <c r="A9" s="315" t="s">
        <v>10</v>
      </c>
      <c r="B9" s="401" t="s">
        <v>298</v>
      </c>
      <c r="C9" s="377">
        <v>1206500</v>
      </c>
      <c r="D9" s="377">
        <v>756000</v>
      </c>
      <c r="E9" s="377">
        <v>822000</v>
      </c>
      <c r="F9" s="377">
        <v>795000</v>
      </c>
      <c r="G9" s="377">
        <v>987000</v>
      </c>
      <c r="H9" s="377">
        <v>4020693</v>
      </c>
      <c r="I9" s="377">
        <v>1020000</v>
      </c>
      <c r="J9" s="377">
        <v>4990846</v>
      </c>
      <c r="K9" s="377">
        <v>796000</v>
      </c>
      <c r="L9" s="380">
        <v>843000</v>
      </c>
      <c r="M9" s="377">
        <v>924961</v>
      </c>
      <c r="N9" s="377">
        <v>654810</v>
      </c>
      <c r="O9" s="402">
        <f t="shared" si="0"/>
        <v>17816810</v>
      </c>
      <c r="P9" s="365"/>
    </row>
    <row r="10" spans="1:16" s="52" customFormat="1" ht="13.5" customHeight="1">
      <c r="A10" s="315" t="s">
        <v>11</v>
      </c>
      <c r="B10" s="401" t="s">
        <v>141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402">
        <f t="shared" si="0"/>
        <v>0</v>
      </c>
      <c r="P10" s="365"/>
    </row>
    <row r="11" spans="1:16" s="52" customFormat="1" ht="13.5" customHeight="1" thickBot="1">
      <c r="A11" s="315" t="s">
        <v>12</v>
      </c>
      <c r="B11" s="405" t="s">
        <v>271</v>
      </c>
      <c r="C11" s="379"/>
      <c r="D11" s="379"/>
      <c r="E11" s="379"/>
      <c r="F11" s="379"/>
      <c r="G11" s="379">
        <v>30000</v>
      </c>
      <c r="H11" s="379">
        <v>30000</v>
      </c>
      <c r="I11" s="379"/>
      <c r="J11" s="379"/>
      <c r="K11" s="379"/>
      <c r="L11" s="379">
        <v>30000</v>
      </c>
      <c r="M11" s="379">
        <v>10000</v>
      </c>
      <c r="N11" s="379"/>
      <c r="O11" s="406">
        <f t="shared" si="0"/>
        <v>100000</v>
      </c>
      <c r="P11" s="365"/>
    </row>
    <row r="12" spans="1:16" s="51" customFormat="1" ht="15.75" customHeight="1" thickBot="1">
      <c r="A12" s="104" t="s">
        <v>13</v>
      </c>
      <c r="B12" s="407" t="s">
        <v>190</v>
      </c>
      <c r="C12" s="408">
        <f aca="true" t="shared" si="1" ref="C12:N12">SUM(C3:C11)</f>
        <v>79757369</v>
      </c>
      <c r="D12" s="408">
        <f t="shared" si="1"/>
        <v>6902952</v>
      </c>
      <c r="E12" s="408">
        <f t="shared" si="1"/>
        <v>8138230</v>
      </c>
      <c r="F12" s="408">
        <f t="shared" si="1"/>
        <v>8367712</v>
      </c>
      <c r="G12" s="408">
        <f t="shared" si="1"/>
        <v>15979230</v>
      </c>
      <c r="H12" s="408">
        <f t="shared" si="1"/>
        <v>7726923</v>
      </c>
      <c r="I12" s="408">
        <f t="shared" si="1"/>
        <v>4636230</v>
      </c>
      <c r="J12" s="408">
        <f t="shared" si="1"/>
        <v>9117076</v>
      </c>
      <c r="K12" s="408">
        <f t="shared" si="1"/>
        <v>9952230</v>
      </c>
      <c r="L12" s="408">
        <f t="shared" si="1"/>
        <v>12285241</v>
      </c>
      <c r="M12" s="408">
        <f t="shared" si="1"/>
        <v>4851191</v>
      </c>
      <c r="N12" s="408">
        <f t="shared" si="1"/>
        <v>10880429</v>
      </c>
      <c r="O12" s="409">
        <f t="shared" si="0"/>
        <v>178594813</v>
      </c>
      <c r="P12" s="364"/>
    </row>
    <row r="13" spans="1:16" s="51" customFormat="1" ht="15" customHeight="1" thickBot="1">
      <c r="A13" s="104" t="s">
        <v>14</v>
      </c>
      <c r="B13" s="410" t="s">
        <v>67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2"/>
      <c r="P13" s="364"/>
    </row>
    <row r="14" spans="1:16" s="52" customFormat="1" ht="13.5" customHeight="1">
      <c r="A14" s="105" t="s">
        <v>15</v>
      </c>
      <c r="B14" s="403" t="s">
        <v>78</v>
      </c>
      <c r="C14" s="378">
        <v>1610000</v>
      </c>
      <c r="D14" s="378">
        <v>1610000</v>
      </c>
      <c r="E14" s="378">
        <v>1720000</v>
      </c>
      <c r="F14" s="378">
        <v>1720000</v>
      </c>
      <c r="G14" s="378">
        <v>1760000</v>
      </c>
      <c r="H14" s="378">
        <v>1760000</v>
      </c>
      <c r="I14" s="378">
        <v>1660000</v>
      </c>
      <c r="J14" s="378">
        <v>1684000</v>
      </c>
      <c r="K14" s="378">
        <v>1650000</v>
      </c>
      <c r="L14" s="378">
        <v>1650000</v>
      </c>
      <c r="M14" s="378">
        <v>1610000</v>
      </c>
      <c r="N14" s="378">
        <v>1654948</v>
      </c>
      <c r="O14" s="404">
        <f aca="true" t="shared" si="2" ref="O14:O24">SUM(C14:N14)</f>
        <v>20088948</v>
      </c>
      <c r="P14" s="365"/>
    </row>
    <row r="15" spans="1:16" s="52" customFormat="1" ht="13.5" customHeight="1">
      <c r="A15" s="103" t="s">
        <v>16</v>
      </c>
      <c r="B15" s="401" t="s">
        <v>118</v>
      </c>
      <c r="C15" s="377">
        <v>227000</v>
      </c>
      <c r="D15" s="377">
        <v>227000</v>
      </c>
      <c r="E15" s="377">
        <v>243000</v>
      </c>
      <c r="F15" s="377">
        <v>245000</v>
      </c>
      <c r="G15" s="377">
        <v>239000</v>
      </c>
      <c r="H15" s="377">
        <v>239000</v>
      </c>
      <c r="I15" s="377">
        <v>209000</v>
      </c>
      <c r="J15" s="377">
        <v>201000</v>
      </c>
      <c r="K15" s="377">
        <v>202349</v>
      </c>
      <c r="L15" s="377">
        <v>209688</v>
      </c>
      <c r="M15" s="377">
        <v>226414</v>
      </c>
      <c r="N15" s="377">
        <v>226137</v>
      </c>
      <c r="O15" s="402">
        <f t="shared" si="2"/>
        <v>2694588</v>
      </c>
      <c r="P15" s="365"/>
    </row>
    <row r="16" spans="1:16" s="52" customFormat="1" ht="13.5" customHeight="1">
      <c r="A16" s="103" t="s">
        <v>17</v>
      </c>
      <c r="B16" s="401" t="s">
        <v>69</v>
      </c>
      <c r="C16" s="377">
        <v>2215000</v>
      </c>
      <c r="D16" s="377">
        <v>2246000</v>
      </c>
      <c r="E16" s="377">
        <v>2420000</v>
      </c>
      <c r="F16" s="377">
        <v>2252000</v>
      </c>
      <c r="G16" s="377">
        <v>2430000</v>
      </c>
      <c r="H16" s="377">
        <v>2340000</v>
      </c>
      <c r="I16" s="377">
        <v>2350000</v>
      </c>
      <c r="J16" s="377">
        <v>2320000</v>
      </c>
      <c r="K16" s="377">
        <v>2334000</v>
      </c>
      <c r="L16" s="377">
        <v>1429000</v>
      </c>
      <c r="M16" s="377">
        <v>2328000</v>
      </c>
      <c r="N16" s="377">
        <v>2295000</v>
      </c>
      <c r="O16" s="402">
        <f t="shared" si="2"/>
        <v>26959000</v>
      </c>
      <c r="P16" s="365"/>
    </row>
    <row r="17" spans="1:16" s="52" customFormat="1" ht="13.5" customHeight="1">
      <c r="A17" s="103" t="s">
        <v>18</v>
      </c>
      <c r="B17" s="401" t="s">
        <v>297</v>
      </c>
      <c r="C17" s="377">
        <v>1676500</v>
      </c>
      <c r="D17" s="377">
        <v>8566060</v>
      </c>
      <c r="E17" s="377"/>
      <c r="F17" s="377">
        <v>1049971</v>
      </c>
      <c r="G17" s="377"/>
      <c r="H17" s="377">
        <v>4020693</v>
      </c>
      <c r="I17" s="377">
        <v>8166011</v>
      </c>
      <c r="J17" s="377">
        <v>4990846</v>
      </c>
      <c r="K17" s="377"/>
      <c r="L17" s="377"/>
      <c r="M17" s="377"/>
      <c r="N17" s="377"/>
      <c r="O17" s="402">
        <f t="shared" si="2"/>
        <v>28470081</v>
      </c>
      <c r="P17" s="365"/>
    </row>
    <row r="18" spans="1:16" s="52" customFormat="1" ht="13.5" customHeight="1">
      <c r="A18" s="103" t="s">
        <v>19</v>
      </c>
      <c r="B18" s="401" t="s">
        <v>219</v>
      </c>
      <c r="C18" s="377">
        <v>50000</v>
      </c>
      <c r="D18" s="377"/>
      <c r="E18" s="377"/>
      <c r="F18" s="377"/>
      <c r="G18" s="377">
        <v>100000</v>
      </c>
      <c r="H18" s="377">
        <v>8942841</v>
      </c>
      <c r="I18" s="377"/>
      <c r="J18" s="377">
        <v>50000</v>
      </c>
      <c r="K18" s="377"/>
      <c r="L18" s="377">
        <v>80000</v>
      </c>
      <c r="M18" s="377"/>
      <c r="N18" s="377">
        <v>8942842</v>
      </c>
      <c r="O18" s="402">
        <f t="shared" si="2"/>
        <v>18165683</v>
      </c>
      <c r="P18" s="365"/>
    </row>
    <row r="19" spans="1:16" s="52" customFormat="1" ht="13.5" customHeight="1">
      <c r="A19" s="103" t="s">
        <v>20</v>
      </c>
      <c r="B19" s="401" t="s">
        <v>34</v>
      </c>
      <c r="C19" s="377">
        <v>45000</v>
      </c>
      <c r="D19" s="377">
        <v>50000</v>
      </c>
      <c r="E19" s="377">
        <v>90000</v>
      </c>
      <c r="F19" s="377">
        <v>100000</v>
      </c>
      <c r="G19" s="377">
        <v>1000000</v>
      </c>
      <c r="H19" s="377">
        <v>100000</v>
      </c>
      <c r="I19" s="377">
        <v>10000</v>
      </c>
      <c r="J19" s="377">
        <v>1000000</v>
      </c>
      <c r="K19" s="377">
        <v>65000</v>
      </c>
      <c r="L19" s="377">
        <v>30000</v>
      </c>
      <c r="M19" s="377">
        <v>100000</v>
      </c>
      <c r="N19" s="377">
        <v>170000</v>
      </c>
      <c r="O19" s="402">
        <f t="shared" si="2"/>
        <v>2760000</v>
      </c>
      <c r="P19" s="365"/>
    </row>
    <row r="20" spans="1:16" s="52" customFormat="1" ht="13.5" customHeight="1">
      <c r="A20" s="103" t="s">
        <v>21</v>
      </c>
      <c r="B20" s="401" t="s">
        <v>35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>
        <v>10948494</v>
      </c>
      <c r="O20" s="402">
        <f t="shared" si="2"/>
        <v>10948494</v>
      </c>
      <c r="P20" s="365"/>
    </row>
    <row r="21" spans="1:16" s="52" customFormat="1" ht="13.5" customHeight="1">
      <c r="A21" s="103" t="s">
        <v>22</v>
      </c>
      <c r="B21" s="401" t="s">
        <v>220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402">
        <f t="shared" si="2"/>
        <v>0</v>
      </c>
      <c r="P21" s="365"/>
    </row>
    <row r="22" spans="1:16" s="52" customFormat="1" ht="13.5" customHeight="1">
      <c r="A22" s="103" t="s">
        <v>23</v>
      </c>
      <c r="B22" s="401" t="s">
        <v>124</v>
      </c>
      <c r="C22" s="377">
        <v>809390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402">
        <f t="shared" si="2"/>
        <v>809390</v>
      </c>
      <c r="P22" s="365"/>
    </row>
    <row r="23" spans="1:16" s="52" customFormat="1" ht="13.5" customHeight="1" thickBot="1">
      <c r="A23" s="103" t="s">
        <v>24</v>
      </c>
      <c r="B23" s="401" t="s">
        <v>276</v>
      </c>
      <c r="C23" s="377"/>
      <c r="D23" s="377"/>
      <c r="E23" s="377"/>
      <c r="F23" s="377">
        <v>50000</v>
      </c>
      <c r="G23" s="377"/>
      <c r="H23" s="377"/>
      <c r="I23" s="377"/>
      <c r="J23" s="377"/>
      <c r="K23" s="377">
        <v>50000</v>
      </c>
      <c r="L23" s="377"/>
      <c r="M23" s="377"/>
      <c r="N23" s="377"/>
      <c r="O23" s="402">
        <f t="shared" si="2"/>
        <v>100000</v>
      </c>
      <c r="P23" s="365"/>
    </row>
    <row r="24" spans="1:16" s="51" customFormat="1" ht="15.75" customHeight="1" thickBot="1">
      <c r="A24" s="106" t="s">
        <v>25</v>
      </c>
      <c r="B24" s="407" t="s">
        <v>191</v>
      </c>
      <c r="C24" s="408">
        <f aca="true" t="shared" si="3" ref="C24:N24">SUM(C14:C23)</f>
        <v>6632890</v>
      </c>
      <c r="D24" s="408">
        <f t="shared" si="3"/>
        <v>12699060</v>
      </c>
      <c r="E24" s="408">
        <f t="shared" si="3"/>
        <v>4473000</v>
      </c>
      <c r="F24" s="408">
        <f t="shared" si="3"/>
        <v>5416971</v>
      </c>
      <c r="G24" s="408">
        <f t="shared" si="3"/>
        <v>5529000</v>
      </c>
      <c r="H24" s="408">
        <f t="shared" si="3"/>
        <v>17402534</v>
      </c>
      <c r="I24" s="408">
        <f t="shared" si="3"/>
        <v>12395011</v>
      </c>
      <c r="J24" s="408">
        <f t="shared" si="3"/>
        <v>10245846</v>
      </c>
      <c r="K24" s="408">
        <f t="shared" si="3"/>
        <v>4301349</v>
      </c>
      <c r="L24" s="408">
        <f t="shared" si="3"/>
        <v>3398688</v>
      </c>
      <c r="M24" s="408">
        <f t="shared" si="3"/>
        <v>4264414</v>
      </c>
      <c r="N24" s="408">
        <f t="shared" si="3"/>
        <v>24237421</v>
      </c>
      <c r="O24" s="409">
        <f t="shared" si="2"/>
        <v>110996184</v>
      </c>
      <c r="P24" s="364"/>
    </row>
    <row r="25" spans="1:15" ht="15.75" thickBot="1">
      <c r="A25" s="316" t="s">
        <v>26</v>
      </c>
      <c r="B25" s="395" t="s">
        <v>224</v>
      </c>
      <c r="C25" s="396">
        <f aca="true" t="shared" si="4" ref="C25:O25">C12-C24</f>
        <v>73124479</v>
      </c>
      <c r="D25" s="396">
        <f t="shared" si="4"/>
        <v>-5796108</v>
      </c>
      <c r="E25" s="396">
        <f t="shared" si="4"/>
        <v>3665230</v>
      </c>
      <c r="F25" s="396">
        <f t="shared" si="4"/>
        <v>2950741</v>
      </c>
      <c r="G25" s="396">
        <f t="shared" si="4"/>
        <v>10450230</v>
      </c>
      <c r="H25" s="396">
        <f t="shared" si="4"/>
        <v>-9675611</v>
      </c>
      <c r="I25" s="396">
        <f t="shared" si="4"/>
        <v>-7758781</v>
      </c>
      <c r="J25" s="396">
        <f t="shared" si="4"/>
        <v>-1128770</v>
      </c>
      <c r="K25" s="396">
        <f t="shared" si="4"/>
        <v>5650881</v>
      </c>
      <c r="L25" s="396">
        <f t="shared" si="4"/>
        <v>8886553</v>
      </c>
      <c r="M25" s="396">
        <f t="shared" si="4"/>
        <v>586777</v>
      </c>
      <c r="N25" s="396">
        <f t="shared" si="4"/>
        <v>-13356992</v>
      </c>
      <c r="O25" s="397">
        <f t="shared" si="4"/>
        <v>67598629</v>
      </c>
    </row>
    <row r="26" spans="1:15" ht="15.75" thickBot="1">
      <c r="A26" s="40"/>
      <c r="B26" s="413" t="s">
        <v>225</v>
      </c>
      <c r="C26" s="414"/>
      <c r="D26" s="415">
        <f>C25+D25</f>
        <v>67328371</v>
      </c>
      <c r="E26" s="415">
        <f aca="true" t="shared" si="5" ref="E26:N26">D26+E25</f>
        <v>70993601</v>
      </c>
      <c r="F26" s="415">
        <f t="shared" si="5"/>
        <v>73944342</v>
      </c>
      <c r="G26" s="415">
        <f t="shared" si="5"/>
        <v>84394572</v>
      </c>
      <c r="H26" s="415">
        <f t="shared" si="5"/>
        <v>74718961</v>
      </c>
      <c r="I26" s="415">
        <f t="shared" si="5"/>
        <v>66960180</v>
      </c>
      <c r="J26" s="415">
        <f t="shared" si="5"/>
        <v>65831410</v>
      </c>
      <c r="K26" s="415">
        <f t="shared" si="5"/>
        <v>71482291</v>
      </c>
      <c r="L26" s="415">
        <f t="shared" si="5"/>
        <v>80368844</v>
      </c>
      <c r="M26" s="415">
        <f t="shared" si="5"/>
        <v>80955621</v>
      </c>
      <c r="N26" s="415">
        <f t="shared" si="5"/>
        <v>67598629</v>
      </c>
      <c r="O26" s="416"/>
    </row>
    <row r="27" spans="2:15" ht="15"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8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2019. évre&amp;R&amp;"Times New Roman CE,Félkövér dőlt"&amp;12 12.sz. melléklet&amp;"Times New Roman CE,Normál"&amp;10
F&amp;"Times New Roman CE,Félkövér dőlt"orintban !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O34" sqref="O3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115" zoomScaleNormal="115" workbookViewId="0" topLeftCell="A1">
      <selection activeCell="F24" sqref="F24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4" t="s">
        <v>354</v>
      </c>
      <c r="B1" s="41"/>
      <c r="C1" s="41"/>
      <c r="D1" s="41"/>
    </row>
    <row r="2" spans="1:4" s="42" customFormat="1" ht="27.75" customHeight="1" thickBot="1">
      <c r="A2" s="50"/>
      <c r="B2" s="50"/>
      <c r="C2" s="50"/>
      <c r="D2" s="50"/>
    </row>
    <row r="3" spans="1:4" s="47" customFormat="1" ht="24" customHeight="1">
      <c r="A3" s="423" t="s">
        <v>37</v>
      </c>
      <c r="B3" s="423" t="s">
        <v>145</v>
      </c>
      <c r="C3" s="423" t="s">
        <v>150</v>
      </c>
      <c r="D3" s="423" t="s">
        <v>146</v>
      </c>
    </row>
    <row r="4" spans="1:4" s="43" customFormat="1" ht="16.5" customHeight="1">
      <c r="A4" s="424"/>
      <c r="B4" s="424"/>
      <c r="C4" s="424"/>
      <c r="D4" s="424"/>
    </row>
    <row r="5" spans="1:4" s="45" customFormat="1" ht="13.5" customHeight="1" thickBot="1">
      <c r="A5" s="424"/>
      <c r="B5" s="425"/>
      <c r="C5" s="425"/>
      <c r="D5" s="425"/>
    </row>
    <row r="6" spans="1:4" s="43" customFormat="1" ht="16.5" customHeight="1" thickBot="1">
      <c r="A6" s="425"/>
      <c r="B6" s="48" t="s">
        <v>39</v>
      </c>
      <c r="C6" s="49" t="s">
        <v>38</v>
      </c>
      <c r="D6" s="49" t="s">
        <v>40</v>
      </c>
    </row>
    <row r="7" spans="1:4" s="46" customFormat="1" ht="13.5" thickBot="1">
      <c r="A7" s="107">
        <v>1</v>
      </c>
      <c r="B7" s="108">
        <v>2</v>
      </c>
      <c r="C7" s="108">
        <v>3</v>
      </c>
      <c r="D7" s="108">
        <v>4</v>
      </c>
    </row>
    <row r="8" spans="1:4" ht="20.25" customHeight="1">
      <c r="A8" s="56" t="s">
        <v>280</v>
      </c>
      <c r="B8" s="59"/>
      <c r="C8" s="59"/>
      <c r="D8" s="233"/>
    </row>
    <row r="9" spans="1:4" ht="15">
      <c r="A9" s="57" t="s">
        <v>281</v>
      </c>
      <c r="B9" s="60"/>
      <c r="C9" s="60"/>
      <c r="D9" s="233">
        <v>7036620</v>
      </c>
    </row>
    <row r="10" spans="1:4" ht="15">
      <c r="A10" s="57" t="s">
        <v>282</v>
      </c>
      <c r="B10" s="60">
        <v>25200</v>
      </c>
      <c r="C10" s="60"/>
      <c r="D10" s="233">
        <v>2676240</v>
      </c>
    </row>
    <row r="11" spans="1:4" ht="15">
      <c r="A11" s="57" t="s">
        <v>283</v>
      </c>
      <c r="B11" s="60"/>
      <c r="C11" s="60"/>
      <c r="D11" s="233">
        <v>2912000</v>
      </c>
    </row>
    <row r="12" spans="1:4" ht="15">
      <c r="A12" s="57" t="s">
        <v>284</v>
      </c>
      <c r="B12" s="60"/>
      <c r="C12" s="60"/>
      <c r="D12" s="233">
        <v>100000</v>
      </c>
    </row>
    <row r="13" spans="1:4" ht="15">
      <c r="A13" s="57" t="s">
        <v>285</v>
      </c>
      <c r="B13" s="60"/>
      <c r="C13" s="60"/>
      <c r="D13" s="233">
        <v>1348380</v>
      </c>
    </row>
    <row r="14" spans="1:4" ht="15">
      <c r="A14" s="57" t="s">
        <v>203</v>
      </c>
      <c r="B14" s="60">
        <v>2550</v>
      </c>
      <c r="C14" s="60">
        <v>22</v>
      </c>
      <c r="D14" s="233">
        <v>56100</v>
      </c>
    </row>
    <row r="15" spans="1:4" ht="15">
      <c r="A15" s="57" t="s">
        <v>326</v>
      </c>
      <c r="B15" s="60">
        <v>2700</v>
      </c>
      <c r="C15" s="60"/>
      <c r="D15" s="233">
        <v>5000000</v>
      </c>
    </row>
    <row r="16" spans="1:4" ht="15">
      <c r="A16" s="57" t="s">
        <v>286</v>
      </c>
      <c r="B16" s="60">
        <v>1140</v>
      </c>
      <c r="C16" s="60">
        <v>702</v>
      </c>
      <c r="D16" s="233">
        <v>1800000</v>
      </c>
    </row>
    <row r="17" spans="1:4" ht="15">
      <c r="A17" s="57" t="s">
        <v>328</v>
      </c>
      <c r="B17" s="60"/>
      <c r="C17" s="60"/>
      <c r="D17" s="233">
        <v>3909445</v>
      </c>
    </row>
    <row r="18" spans="1:4" ht="15">
      <c r="A18" s="57" t="s">
        <v>265</v>
      </c>
      <c r="B18" s="60">
        <v>65360</v>
      </c>
      <c r="C18" s="60">
        <v>9</v>
      </c>
      <c r="D18" s="233">
        <v>588240</v>
      </c>
    </row>
    <row r="19" spans="1:4" ht="15">
      <c r="A19" s="57" t="s">
        <v>289</v>
      </c>
      <c r="B19" s="60">
        <v>4250000</v>
      </c>
      <c r="C19" s="60">
        <v>12</v>
      </c>
      <c r="D19" s="233">
        <v>4250000</v>
      </c>
    </row>
    <row r="20" spans="1:4" ht="15">
      <c r="A20" s="57" t="s">
        <v>292</v>
      </c>
      <c r="B20" s="60">
        <v>513</v>
      </c>
      <c r="C20" s="60">
        <v>290</v>
      </c>
      <c r="D20" s="233">
        <v>148770</v>
      </c>
    </row>
    <row r="21" spans="1:4" ht="15">
      <c r="A21" s="57" t="s">
        <v>327</v>
      </c>
      <c r="B21" s="60"/>
      <c r="C21" s="60"/>
      <c r="D21" s="233">
        <v>1024800</v>
      </c>
    </row>
    <row r="22" spans="1:4" ht="15">
      <c r="A22" s="57" t="s">
        <v>295</v>
      </c>
      <c r="B22" s="60"/>
      <c r="C22" s="60"/>
      <c r="D22" s="233">
        <v>-3579216</v>
      </c>
    </row>
    <row r="23" spans="1:4" ht="15">
      <c r="A23" s="57"/>
      <c r="B23" s="60"/>
      <c r="C23" s="60"/>
      <c r="D23" s="233">
        <f>B23*C23/1000</f>
        <v>0</v>
      </c>
    </row>
    <row r="24" spans="1:4" ht="15.75" thickBot="1">
      <c r="A24" s="58"/>
      <c r="B24" s="61"/>
      <c r="C24" s="61"/>
      <c r="D24" s="233">
        <f>B24*C24/1000</f>
        <v>0</v>
      </c>
    </row>
    <row r="25" spans="1:4" s="53" customFormat="1" ht="19.5" customHeight="1" thickBot="1">
      <c r="A25" s="245" t="s">
        <v>41</v>
      </c>
      <c r="B25" s="312"/>
      <c r="C25" s="312"/>
      <c r="D25" s="234">
        <v>20234759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="160" zoomScaleNormal="160" zoomScalePageLayoutView="0" workbookViewId="0" topLeftCell="A1">
      <selection activeCell="C75" sqref="C75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8"/>
      <c r="B1" s="69"/>
      <c r="C1" s="69"/>
      <c r="D1" s="70" t="s">
        <v>355</v>
      </c>
    </row>
    <row r="2" spans="1:4" s="21" customFormat="1" ht="15">
      <c r="A2" s="136" t="s">
        <v>42</v>
      </c>
      <c r="B2" s="137"/>
      <c r="C2" s="138" t="s">
        <v>266</v>
      </c>
      <c r="D2" s="139" t="s">
        <v>43</v>
      </c>
    </row>
    <row r="3" spans="1:4" s="21" customFormat="1" ht="15.75" thickBot="1">
      <c r="A3" s="140" t="s">
        <v>44</v>
      </c>
      <c r="B3" s="141"/>
      <c r="C3" s="142" t="s">
        <v>204</v>
      </c>
      <c r="D3" s="143" t="s">
        <v>45</v>
      </c>
    </row>
    <row r="4" spans="1:4" s="22" customFormat="1" ht="21" customHeight="1" thickBot="1">
      <c r="A4" s="71"/>
      <c r="B4" s="71"/>
      <c r="C4" s="71"/>
      <c r="D4" s="110" t="s">
        <v>334</v>
      </c>
    </row>
    <row r="5" spans="1:4" ht="39">
      <c r="A5" s="72" t="s">
        <v>46</v>
      </c>
      <c r="B5" s="73" t="s">
        <v>47</v>
      </c>
      <c r="C5" s="426" t="s">
        <v>48</v>
      </c>
      <c r="D5" s="428" t="s">
        <v>49</v>
      </c>
    </row>
    <row r="6" spans="1:4" ht="13.5" thickBot="1">
      <c r="A6" s="135" t="s">
        <v>50</v>
      </c>
      <c r="B6" s="74"/>
      <c r="C6" s="427"/>
      <c r="D6" s="429"/>
    </row>
    <row r="7" spans="1:4" s="19" customFormat="1" ht="15.75" thickBot="1">
      <c r="A7" s="117">
        <v>1</v>
      </c>
      <c r="B7" s="118">
        <v>2</v>
      </c>
      <c r="C7" s="118">
        <v>3</v>
      </c>
      <c r="D7" s="131">
        <v>4</v>
      </c>
    </row>
    <row r="8" spans="1:4" s="19" customFormat="1" ht="15.75" customHeight="1" thickBot="1">
      <c r="A8" s="75"/>
      <c r="B8" s="76"/>
      <c r="C8" s="145" t="s">
        <v>51</v>
      </c>
      <c r="D8" s="77"/>
    </row>
    <row r="9" spans="1:4" s="23" customFormat="1" ht="13.5" customHeight="1" thickBot="1">
      <c r="A9" s="113">
        <v>1</v>
      </c>
      <c r="B9" s="370" t="s">
        <v>175</v>
      </c>
      <c r="C9" s="119" t="s">
        <v>319</v>
      </c>
      <c r="D9" s="115">
        <f>SUM(D10:D15)</f>
        <v>3200000</v>
      </c>
    </row>
    <row r="10" spans="1:4" s="4" customFormat="1" ht="13.5" customHeight="1">
      <c r="A10" s="78"/>
      <c r="B10" s="79">
        <v>1</v>
      </c>
      <c r="C10" s="120" t="s">
        <v>319</v>
      </c>
      <c r="D10" s="80">
        <v>3200000</v>
      </c>
    </row>
    <row r="11" spans="1:4" s="4" customFormat="1" ht="13.5" customHeight="1">
      <c r="A11" s="78"/>
      <c r="B11" s="79">
        <v>2</v>
      </c>
      <c r="C11" s="120" t="s">
        <v>52</v>
      </c>
      <c r="D11" s="80"/>
    </row>
    <row r="12" spans="1:4" s="4" customFormat="1" ht="13.5" customHeight="1">
      <c r="A12" s="78"/>
      <c r="B12" s="79">
        <v>3</v>
      </c>
      <c r="C12" s="120" t="s">
        <v>75</v>
      </c>
      <c r="D12" s="80"/>
    </row>
    <row r="13" spans="1:4" s="4" customFormat="1" ht="13.5" customHeight="1">
      <c r="A13" s="78"/>
      <c r="B13" s="79">
        <v>4</v>
      </c>
      <c r="C13" s="120" t="s">
        <v>53</v>
      </c>
      <c r="D13" s="80"/>
    </row>
    <row r="14" spans="1:4" s="4" customFormat="1" ht="13.5" customHeight="1">
      <c r="A14" s="78"/>
      <c r="B14" s="79">
        <v>5</v>
      </c>
      <c r="C14" s="120" t="s">
        <v>147</v>
      </c>
      <c r="D14" s="80"/>
    </row>
    <row r="15" spans="1:4" s="4" customFormat="1" ht="13.5" customHeight="1" thickBot="1">
      <c r="A15" s="78"/>
      <c r="B15" s="79">
        <v>6</v>
      </c>
      <c r="C15" s="120" t="s">
        <v>54</v>
      </c>
      <c r="D15" s="80"/>
    </row>
    <row r="16" spans="1:4" s="23" customFormat="1" ht="13.5" customHeight="1" thickBot="1">
      <c r="A16" s="113"/>
      <c r="B16" s="370" t="s">
        <v>176</v>
      </c>
      <c r="C16" s="119" t="s">
        <v>316</v>
      </c>
      <c r="D16" s="116">
        <f>SUM(D17:D20)</f>
        <v>35900000</v>
      </c>
    </row>
    <row r="17" spans="1:4" s="23" customFormat="1" ht="13.5" customHeight="1">
      <c r="A17" s="64"/>
      <c r="B17" s="66">
        <v>1</v>
      </c>
      <c r="C17" s="121" t="s">
        <v>123</v>
      </c>
      <c r="D17" s="67"/>
    </row>
    <row r="18" spans="1:4" s="23" customFormat="1" ht="13.5" customHeight="1">
      <c r="A18" s="81"/>
      <c r="B18" s="82">
        <v>2</v>
      </c>
      <c r="C18" s="122" t="s">
        <v>316</v>
      </c>
      <c r="D18" s="303">
        <v>35900000</v>
      </c>
    </row>
    <row r="19" spans="1:4" s="4" customFormat="1" ht="13.5" customHeight="1">
      <c r="A19" s="78"/>
      <c r="B19" s="79">
        <v>3</v>
      </c>
      <c r="C19" s="120" t="s">
        <v>55</v>
      </c>
      <c r="D19" s="80"/>
    </row>
    <row r="20" spans="1:4" s="4" customFormat="1" ht="13.5" customHeight="1" thickBot="1">
      <c r="A20" s="78"/>
      <c r="B20" s="79">
        <v>4</v>
      </c>
      <c r="C20" s="120" t="s">
        <v>205</v>
      </c>
      <c r="D20" s="80"/>
    </row>
    <row r="21" spans="1:4" s="23" customFormat="1" ht="13.5" customHeight="1" thickBot="1">
      <c r="A21" s="113">
        <v>2</v>
      </c>
      <c r="B21" s="114"/>
      <c r="C21" s="119" t="s">
        <v>294</v>
      </c>
      <c r="D21" s="116">
        <f>SUM(D22:D24)</f>
        <v>0</v>
      </c>
    </row>
    <row r="22" spans="1:4" s="4" customFormat="1" ht="13.5" customHeight="1">
      <c r="A22" s="78"/>
      <c r="B22" s="79">
        <v>1</v>
      </c>
      <c r="C22" s="120" t="s">
        <v>325</v>
      </c>
      <c r="D22" s="80"/>
    </row>
    <row r="23" spans="1:4" s="4" customFormat="1" ht="13.5" customHeight="1">
      <c r="A23" s="78"/>
      <c r="B23" s="79">
        <v>2</v>
      </c>
      <c r="C23" s="120" t="s">
        <v>121</v>
      </c>
      <c r="D23" s="80"/>
    </row>
    <row r="24" spans="1:4" s="4" customFormat="1" ht="13.5" customHeight="1" thickBot="1">
      <c r="A24" s="78"/>
      <c r="B24" s="79">
        <v>3</v>
      </c>
      <c r="C24" s="120" t="s">
        <v>57</v>
      </c>
      <c r="D24" s="80"/>
    </row>
    <row r="25" spans="1:4" s="23" customFormat="1" ht="14.25" customHeight="1" thickBot="1">
      <c r="A25" s="113">
        <v>3</v>
      </c>
      <c r="B25" s="114"/>
      <c r="C25" s="119" t="s">
        <v>130</v>
      </c>
      <c r="D25" s="116">
        <f>SUM(D26:D35)</f>
        <v>20234759</v>
      </c>
    </row>
    <row r="26" spans="1:4" s="4" customFormat="1" ht="13.5" customHeight="1">
      <c r="A26" s="78"/>
      <c r="B26" s="79">
        <v>1</v>
      </c>
      <c r="C26" s="120" t="s">
        <v>315</v>
      </c>
      <c r="D26" s="80">
        <v>20234759</v>
      </c>
    </row>
    <row r="27" spans="1:4" s="4" customFormat="1" ht="13.5" customHeight="1">
      <c r="A27" s="78"/>
      <c r="B27" s="79">
        <v>2</v>
      </c>
      <c r="C27" s="120" t="s">
        <v>58</v>
      </c>
      <c r="D27" s="80"/>
    </row>
    <row r="28" spans="1:4" s="4" customFormat="1" ht="13.5" customHeight="1">
      <c r="A28" s="78"/>
      <c r="B28" s="79">
        <v>3</v>
      </c>
      <c r="C28" s="120" t="s">
        <v>131</v>
      </c>
      <c r="D28" s="80"/>
    </row>
    <row r="29" spans="1:4" s="4" customFormat="1" ht="13.5" customHeight="1">
      <c r="A29" s="78"/>
      <c r="B29" s="79">
        <v>4</v>
      </c>
      <c r="C29" s="120" t="s">
        <v>59</v>
      </c>
      <c r="D29" s="80"/>
    </row>
    <row r="30" spans="1:4" s="4" customFormat="1" ht="13.5" customHeight="1">
      <c r="A30" s="78"/>
      <c r="B30" s="79">
        <v>5</v>
      </c>
      <c r="C30" s="120" t="s">
        <v>195</v>
      </c>
      <c r="D30" s="80"/>
    </row>
    <row r="31" spans="1:4" s="4" customFormat="1" ht="13.5" customHeight="1">
      <c r="A31" s="78"/>
      <c r="B31" s="79">
        <v>6</v>
      </c>
      <c r="C31" s="120" t="s">
        <v>60</v>
      </c>
      <c r="D31" s="80"/>
    </row>
    <row r="32" spans="1:4" s="4" customFormat="1" ht="13.5" customHeight="1">
      <c r="A32" s="78"/>
      <c r="B32" s="79">
        <v>7</v>
      </c>
      <c r="C32" s="120" t="s">
        <v>61</v>
      </c>
      <c r="D32" s="80"/>
    </row>
    <row r="33" spans="1:4" s="4" customFormat="1" ht="13.5" customHeight="1">
      <c r="A33" s="78"/>
      <c r="B33" s="79">
        <v>8</v>
      </c>
      <c r="C33" s="120" t="s">
        <v>62</v>
      </c>
      <c r="D33" s="80"/>
    </row>
    <row r="34" spans="1:4" s="4" customFormat="1" ht="13.5" customHeight="1">
      <c r="A34" s="78"/>
      <c r="B34" s="79">
        <v>9</v>
      </c>
      <c r="C34" s="120" t="s">
        <v>63</v>
      </c>
      <c r="D34" s="80"/>
    </row>
    <row r="35" spans="1:4" s="4" customFormat="1" ht="13.5" customHeight="1" thickBot="1">
      <c r="A35" s="127"/>
      <c r="B35" s="128">
        <v>10</v>
      </c>
      <c r="C35" s="130" t="s">
        <v>64</v>
      </c>
      <c r="D35" s="129"/>
    </row>
    <row r="36" spans="1:4" s="4" customFormat="1" ht="13.5" customHeight="1" thickBot="1">
      <c r="A36" s="113">
        <v>4</v>
      </c>
      <c r="B36" s="114"/>
      <c r="C36" s="119" t="s">
        <v>206</v>
      </c>
      <c r="D36" s="116">
        <f>SUM(D37:D42)</f>
        <v>32935225</v>
      </c>
    </row>
    <row r="37" spans="1:4" s="4" customFormat="1" ht="13.5" customHeight="1">
      <c r="A37" s="83"/>
      <c r="B37" s="84">
        <v>1</v>
      </c>
      <c r="C37" s="134" t="s">
        <v>207</v>
      </c>
      <c r="D37" s="85"/>
    </row>
    <row r="38" spans="1:4" s="4" customFormat="1" ht="13.5" customHeight="1">
      <c r="A38" s="78"/>
      <c r="B38" s="79">
        <v>2</v>
      </c>
      <c r="C38" s="120" t="s">
        <v>208</v>
      </c>
      <c r="D38" s="80"/>
    </row>
    <row r="39" spans="1:4" s="4" customFormat="1" ht="13.5" customHeight="1">
      <c r="A39" s="78"/>
      <c r="B39" s="79">
        <v>3</v>
      </c>
      <c r="C39" s="120" t="s">
        <v>388</v>
      </c>
      <c r="D39" s="80">
        <v>4000000</v>
      </c>
    </row>
    <row r="40" spans="1:4" s="4" customFormat="1" ht="13.5" customHeight="1">
      <c r="A40" s="78"/>
      <c r="B40" s="79">
        <v>4</v>
      </c>
      <c r="C40" s="120" t="s">
        <v>209</v>
      </c>
      <c r="D40" s="80"/>
    </row>
    <row r="41" spans="1:4" s="4" customFormat="1" ht="13.5" customHeight="1">
      <c r="A41" s="78"/>
      <c r="B41" s="79">
        <v>5</v>
      </c>
      <c r="C41" s="120" t="s">
        <v>357</v>
      </c>
      <c r="D41" s="80">
        <v>4736482</v>
      </c>
    </row>
    <row r="42" spans="1:4" s="4" customFormat="1" ht="13.5" customHeight="1">
      <c r="A42" s="78"/>
      <c r="B42" s="79">
        <v>6</v>
      </c>
      <c r="C42" s="120" t="s">
        <v>317</v>
      </c>
      <c r="D42" s="80">
        <v>24198743</v>
      </c>
    </row>
    <row r="43" spans="1:4" s="4" customFormat="1" ht="13.5" customHeight="1" thickBot="1">
      <c r="A43" s="371">
        <v>5</v>
      </c>
      <c r="B43" s="372"/>
      <c r="C43" s="373" t="s">
        <v>363</v>
      </c>
      <c r="D43" s="374">
        <v>100000</v>
      </c>
    </row>
    <row r="44" spans="1:4" s="23" customFormat="1" ht="13.5" customHeight="1" thickBot="1">
      <c r="A44" s="113">
        <v>6</v>
      </c>
      <c r="B44" s="114"/>
      <c r="C44" s="119" t="s">
        <v>122</v>
      </c>
      <c r="D44" s="116">
        <v>18626200</v>
      </c>
    </row>
    <row r="45" spans="1:4" s="4" customFormat="1" ht="13.5" customHeight="1">
      <c r="A45" s="78"/>
      <c r="B45" s="79">
        <v>1</v>
      </c>
      <c r="C45" s="120" t="s">
        <v>356</v>
      </c>
      <c r="D45" s="80">
        <v>17816810</v>
      </c>
    </row>
    <row r="46" spans="1:4" s="4" customFormat="1" ht="13.5" customHeight="1" thickBot="1">
      <c r="A46" s="78"/>
      <c r="B46" s="79">
        <v>2</v>
      </c>
      <c r="C46" s="120" t="s">
        <v>358</v>
      </c>
      <c r="D46" s="80">
        <v>809390</v>
      </c>
    </row>
    <row r="47" spans="1:4" s="4" customFormat="1" ht="13.5" customHeight="1" thickBot="1">
      <c r="A47" s="113">
        <v>7</v>
      </c>
      <c r="B47" s="114"/>
      <c r="C47" s="123" t="s">
        <v>66</v>
      </c>
      <c r="D47" s="115">
        <f>D48+D49</f>
        <v>0</v>
      </c>
    </row>
    <row r="48" spans="1:4" s="4" customFormat="1" ht="13.5" customHeight="1">
      <c r="A48" s="65"/>
      <c r="B48" s="66">
        <v>1</v>
      </c>
      <c r="C48" s="124" t="s">
        <v>389</v>
      </c>
      <c r="D48" s="67"/>
    </row>
    <row r="49" spans="1:4" s="4" customFormat="1" ht="13.5" customHeight="1" thickBot="1">
      <c r="A49" s="83"/>
      <c r="B49" s="84">
        <v>2</v>
      </c>
      <c r="C49" s="125" t="s">
        <v>125</v>
      </c>
      <c r="D49" s="85"/>
    </row>
    <row r="50" spans="1:4" s="4" customFormat="1" ht="14.25" thickBot="1">
      <c r="A50" s="246"/>
      <c r="B50" s="247"/>
      <c r="C50" s="126" t="s">
        <v>300</v>
      </c>
      <c r="D50" s="208">
        <v>110996184</v>
      </c>
    </row>
    <row r="51" spans="1:4" ht="12.75">
      <c r="A51" s="86"/>
      <c r="B51" s="87"/>
      <c r="C51" s="87"/>
      <c r="D51" s="87"/>
    </row>
    <row r="52" spans="1:4" ht="13.5" thickBot="1">
      <c r="A52" s="86"/>
      <c r="B52" s="87"/>
      <c r="C52" s="87"/>
      <c r="D52" s="87"/>
    </row>
    <row r="53" spans="1:4" s="19" customFormat="1" ht="16.5" customHeight="1" thickBot="1">
      <c r="A53" s="88"/>
      <c r="B53" s="89"/>
      <c r="C53" s="144" t="s">
        <v>67</v>
      </c>
      <c r="D53" s="90"/>
    </row>
    <row r="54" spans="1:4" s="24" customFormat="1" ht="15" customHeight="1" thickBot="1">
      <c r="A54" s="113">
        <v>1</v>
      </c>
      <c r="B54" s="114"/>
      <c r="C54" s="119" t="s">
        <v>68</v>
      </c>
      <c r="D54" s="116">
        <f>SUM(D55:D61)</f>
        <v>70768219</v>
      </c>
    </row>
    <row r="55" spans="1:4" ht="15" customHeight="1">
      <c r="A55" s="78"/>
      <c r="B55" s="79">
        <v>1</v>
      </c>
      <c r="C55" s="120" t="s">
        <v>318</v>
      </c>
      <c r="D55" s="80">
        <v>20088948</v>
      </c>
    </row>
    <row r="56" spans="1:4" ht="15" customHeight="1">
      <c r="A56" s="78"/>
      <c r="B56" s="79">
        <v>2</v>
      </c>
      <c r="C56" s="120" t="s">
        <v>320</v>
      </c>
      <c r="D56" s="80">
        <v>2694588</v>
      </c>
    </row>
    <row r="57" spans="1:4" ht="15" customHeight="1">
      <c r="A57" s="78"/>
      <c r="B57" s="79">
        <v>3</v>
      </c>
      <c r="C57" s="120" t="s">
        <v>302</v>
      </c>
      <c r="D57" s="80">
        <v>26959000</v>
      </c>
    </row>
    <row r="58" spans="1:4" ht="15" customHeight="1">
      <c r="A58" s="78"/>
      <c r="B58" s="79">
        <v>4</v>
      </c>
      <c r="C58" s="133" t="s">
        <v>321</v>
      </c>
      <c r="D58" s="80">
        <v>2760000</v>
      </c>
    </row>
    <row r="59" spans="1:4" ht="15" customHeight="1">
      <c r="A59" s="78"/>
      <c r="B59" s="79">
        <v>5</v>
      </c>
      <c r="C59" s="120" t="s">
        <v>322</v>
      </c>
      <c r="D59" s="80">
        <v>18165683</v>
      </c>
    </row>
    <row r="60" spans="1:4" ht="15" customHeight="1">
      <c r="A60" s="78"/>
      <c r="B60" s="79">
        <v>6</v>
      </c>
      <c r="C60" s="120" t="s">
        <v>324</v>
      </c>
      <c r="D60" s="80">
        <v>100000</v>
      </c>
    </row>
    <row r="61" spans="1:4" ht="15" customHeight="1" thickBot="1">
      <c r="A61" s="78"/>
      <c r="B61" s="79">
        <v>7</v>
      </c>
      <c r="C61" s="120"/>
      <c r="D61" s="80"/>
    </row>
    <row r="62" spans="1:4" s="24" customFormat="1" ht="15" customHeight="1" thickBot="1">
      <c r="A62" s="113">
        <v>2</v>
      </c>
      <c r="B62" s="114"/>
      <c r="C62" s="119" t="s">
        <v>70</v>
      </c>
      <c r="D62" s="116">
        <f>SUM(D63:D65)</f>
        <v>28470081</v>
      </c>
    </row>
    <row r="63" spans="1:4" ht="15" customHeight="1">
      <c r="A63" s="78"/>
      <c r="B63" s="79">
        <v>1</v>
      </c>
      <c r="C63" s="120" t="s">
        <v>359</v>
      </c>
      <c r="D63" s="80">
        <v>17202071</v>
      </c>
    </row>
    <row r="64" spans="1:4" ht="15" customHeight="1">
      <c r="A64" s="78"/>
      <c r="B64" s="79">
        <v>2</v>
      </c>
      <c r="C64" s="120" t="s">
        <v>360</v>
      </c>
      <c r="D64" s="80">
        <v>11268010</v>
      </c>
    </row>
    <row r="65" spans="1:4" ht="15" customHeight="1" thickBot="1">
      <c r="A65" s="78"/>
      <c r="B65" s="79">
        <v>3</v>
      </c>
      <c r="C65" s="120" t="s">
        <v>71</v>
      </c>
      <c r="D65" s="80"/>
    </row>
    <row r="66" spans="1:4" s="24" customFormat="1" ht="15" customHeight="1" thickBot="1">
      <c r="A66" s="113">
        <v>3</v>
      </c>
      <c r="B66" s="114"/>
      <c r="C66" s="119" t="s">
        <v>35</v>
      </c>
      <c r="D66" s="116">
        <f>SUM(D67:D69)</f>
        <v>10948494</v>
      </c>
    </row>
    <row r="67" spans="1:4" ht="15" customHeight="1">
      <c r="A67" s="78"/>
      <c r="B67" s="79">
        <v>1</v>
      </c>
      <c r="C67" s="120" t="s">
        <v>323</v>
      </c>
      <c r="D67" s="80">
        <v>10948494</v>
      </c>
    </row>
    <row r="68" spans="1:4" ht="15" customHeight="1">
      <c r="A68" s="127"/>
      <c r="B68" s="128">
        <v>2</v>
      </c>
      <c r="C68" s="130" t="s">
        <v>361</v>
      </c>
      <c r="D68" s="129"/>
    </row>
    <row r="69" spans="1:4" ht="15" customHeight="1" thickBot="1">
      <c r="A69" s="127"/>
      <c r="B69" s="128">
        <v>3</v>
      </c>
      <c r="C69" s="130" t="s">
        <v>362</v>
      </c>
      <c r="D69" s="129"/>
    </row>
    <row r="70" spans="1:4" ht="15" customHeight="1" thickBot="1">
      <c r="A70" s="113">
        <v>4</v>
      </c>
      <c r="B70" s="114"/>
      <c r="C70" s="119" t="s">
        <v>142</v>
      </c>
      <c r="D70" s="375"/>
    </row>
    <row r="71" spans="1:4" ht="15" customHeight="1" thickBot="1">
      <c r="A71" s="113">
        <v>5</v>
      </c>
      <c r="B71" s="114"/>
      <c r="C71" s="119" t="s">
        <v>73</v>
      </c>
      <c r="D71" s="375"/>
    </row>
    <row r="72" spans="1:4" ht="15" customHeight="1" thickBot="1">
      <c r="A72" s="113">
        <v>6</v>
      </c>
      <c r="B72" s="114"/>
      <c r="C72" s="119" t="s">
        <v>261</v>
      </c>
      <c r="D72" s="375"/>
    </row>
    <row r="73" spans="1:4" s="24" customFormat="1" ht="15" customHeight="1" thickBot="1">
      <c r="A73" s="113">
        <v>7</v>
      </c>
      <c r="B73" s="114"/>
      <c r="C73" s="119" t="s">
        <v>124</v>
      </c>
      <c r="D73" s="116">
        <v>809390</v>
      </c>
    </row>
    <row r="74" spans="1:4" ht="15" customHeight="1">
      <c r="A74" s="78"/>
      <c r="B74" s="79">
        <v>1</v>
      </c>
      <c r="C74" s="120" t="s">
        <v>390</v>
      </c>
      <c r="D74" s="80"/>
    </row>
    <row r="75" spans="1:4" ht="15" customHeight="1">
      <c r="A75" s="78"/>
      <c r="B75" s="79">
        <v>2</v>
      </c>
      <c r="C75" s="120" t="s">
        <v>391</v>
      </c>
      <c r="D75" s="80">
        <v>809390</v>
      </c>
    </row>
    <row r="76" spans="1:4" ht="15" customHeight="1">
      <c r="A76" s="306">
        <v>8</v>
      </c>
      <c r="B76" s="307"/>
      <c r="C76" s="308" t="s">
        <v>154</v>
      </c>
      <c r="D76" s="310">
        <f>D77+D78</f>
        <v>0</v>
      </c>
    </row>
    <row r="77" spans="1:4" ht="15" customHeight="1">
      <c r="A77" s="78"/>
      <c r="B77" s="79">
        <v>1</v>
      </c>
      <c r="C77" s="120" t="s">
        <v>189</v>
      </c>
      <c r="D77" s="80"/>
    </row>
    <row r="78" spans="1:4" s="24" customFormat="1" ht="13.5" thickBot="1">
      <c r="A78" s="304"/>
      <c r="B78" s="305">
        <v>2</v>
      </c>
      <c r="C78" s="309" t="s">
        <v>262</v>
      </c>
      <c r="D78" s="204"/>
    </row>
    <row r="79" spans="1:4" ht="19.5" customHeight="1" thickBot="1">
      <c r="A79" s="235"/>
      <c r="B79" s="236"/>
      <c r="C79" s="237" t="s">
        <v>299</v>
      </c>
      <c r="D79" s="222">
        <f>D54+D62+D66+D70+D71+D72+D73+D76</f>
        <v>110996184</v>
      </c>
    </row>
    <row r="80" spans="1:4" ht="13.5" thickBot="1">
      <c r="A80" s="86"/>
      <c r="B80" s="87"/>
      <c r="C80" s="87"/>
      <c r="D80" s="87"/>
    </row>
    <row r="81" spans="1:4" ht="15.75" thickBot="1">
      <c r="A81" s="91" t="s">
        <v>74</v>
      </c>
      <c r="B81" s="92"/>
      <c r="C81" s="93"/>
      <c r="D81" s="132">
        <v>9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Layout" zoomScaleNormal="145" workbookViewId="0" topLeftCell="A1">
      <selection activeCell="F17" sqref="F17"/>
    </sheetView>
  </sheetViews>
  <sheetFormatPr defaultColWidth="9.375" defaultRowHeight="12.75"/>
  <cols>
    <col min="1" max="1" width="27.12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39.75" customHeight="1">
      <c r="A1" s="29" t="s">
        <v>76</v>
      </c>
      <c r="B1" s="28"/>
      <c r="C1" s="28"/>
      <c r="D1" s="28"/>
      <c r="E1" s="28"/>
      <c r="F1" s="28"/>
      <c r="G1" s="28"/>
      <c r="H1" s="28"/>
    </row>
    <row r="2" ht="14.25" thickBot="1">
      <c r="H2" s="109" t="s">
        <v>334</v>
      </c>
    </row>
    <row r="3" spans="1:8" ht="24" customHeight="1" thickBot="1">
      <c r="A3" s="146" t="s">
        <v>51</v>
      </c>
      <c r="B3" s="147"/>
      <c r="C3" s="147"/>
      <c r="D3" s="147"/>
      <c r="E3" s="146" t="s">
        <v>67</v>
      </c>
      <c r="F3" s="147"/>
      <c r="G3" s="147"/>
      <c r="H3" s="148"/>
    </row>
    <row r="4" spans="1:8" s="16" customFormat="1" ht="35.25" customHeight="1" thickBot="1">
      <c r="A4" s="30" t="s">
        <v>77</v>
      </c>
      <c r="B4" s="15" t="s">
        <v>345</v>
      </c>
      <c r="C4" s="15" t="s">
        <v>364</v>
      </c>
      <c r="D4" s="15" t="s">
        <v>365</v>
      </c>
      <c r="E4" s="30" t="s">
        <v>77</v>
      </c>
      <c r="F4" s="15" t="s">
        <v>366</v>
      </c>
      <c r="G4" s="15" t="s">
        <v>364</v>
      </c>
      <c r="H4" s="313" t="s">
        <v>367</v>
      </c>
    </row>
    <row r="5" spans="1:8" ht="18" customHeight="1">
      <c r="A5" s="238" t="s">
        <v>139</v>
      </c>
      <c r="B5" s="149">
        <v>3200000</v>
      </c>
      <c r="C5" s="149"/>
      <c r="D5" s="150"/>
      <c r="E5" s="163" t="s">
        <v>78</v>
      </c>
      <c r="F5" s="149">
        <v>20088948</v>
      </c>
      <c r="G5" s="149"/>
      <c r="H5" s="151"/>
    </row>
    <row r="6" spans="1:8" ht="27.75" customHeight="1">
      <c r="A6" s="239" t="s">
        <v>279</v>
      </c>
      <c r="B6" s="152">
        <v>35900000</v>
      </c>
      <c r="C6" s="152"/>
      <c r="D6" s="153"/>
      <c r="E6" s="160" t="s">
        <v>79</v>
      </c>
      <c r="F6" s="152">
        <v>2694588</v>
      </c>
      <c r="G6" s="152"/>
      <c r="H6" s="154"/>
    </row>
    <row r="7" spans="1:8" ht="18" customHeight="1">
      <c r="A7" s="239" t="s">
        <v>329</v>
      </c>
      <c r="B7" s="152">
        <v>20234759</v>
      </c>
      <c r="C7" s="152"/>
      <c r="D7" s="153"/>
      <c r="E7" s="160" t="s">
        <v>80</v>
      </c>
      <c r="F7" s="152">
        <v>26959000</v>
      </c>
      <c r="G7" s="152"/>
      <c r="H7" s="154"/>
    </row>
    <row r="8" spans="1:8" ht="18" customHeight="1">
      <c r="A8" s="239" t="s">
        <v>368</v>
      </c>
      <c r="B8" s="152">
        <v>4000000</v>
      </c>
      <c r="C8" s="152"/>
      <c r="D8" s="153"/>
      <c r="E8" s="161" t="s">
        <v>138</v>
      </c>
      <c r="F8" s="152"/>
      <c r="G8" s="152"/>
      <c r="H8" s="154"/>
    </row>
    <row r="9" spans="1:8" ht="22.5" customHeight="1">
      <c r="A9" s="239" t="s">
        <v>65</v>
      </c>
      <c r="B9" s="152">
        <v>4736482</v>
      </c>
      <c r="C9" s="152"/>
      <c r="D9" s="153"/>
      <c r="E9" s="160" t="s">
        <v>370</v>
      </c>
      <c r="F9" s="152">
        <v>18165683</v>
      </c>
      <c r="G9" s="152"/>
      <c r="H9" s="154"/>
    </row>
    <row r="10" spans="1:8" ht="18" customHeight="1">
      <c r="A10" s="239" t="s">
        <v>263</v>
      </c>
      <c r="B10" s="152"/>
      <c r="C10" s="152"/>
      <c r="D10" s="153"/>
      <c r="E10" s="160" t="s">
        <v>34</v>
      </c>
      <c r="F10" s="152">
        <v>2760000</v>
      </c>
      <c r="G10" s="152"/>
      <c r="H10" s="154"/>
    </row>
    <row r="11" spans="1:8" ht="26.25" customHeight="1">
      <c r="A11" s="239" t="s">
        <v>122</v>
      </c>
      <c r="B11" s="152"/>
      <c r="C11" s="152"/>
      <c r="D11" s="153"/>
      <c r="E11" s="160" t="s">
        <v>264</v>
      </c>
      <c r="F11" s="152">
        <v>100000</v>
      </c>
      <c r="G11" s="152"/>
      <c r="H11" s="154"/>
    </row>
    <row r="12" spans="1:8" ht="18" customHeight="1">
      <c r="A12" s="239" t="s">
        <v>369</v>
      </c>
      <c r="B12" s="152">
        <v>7755300</v>
      </c>
      <c r="C12" s="152"/>
      <c r="D12" s="153"/>
      <c r="E12" s="160" t="s">
        <v>387</v>
      </c>
      <c r="F12" s="152">
        <v>5158322</v>
      </c>
      <c r="G12" s="152"/>
      <c r="H12" s="154"/>
    </row>
    <row r="13" spans="1:8" ht="24" customHeight="1">
      <c r="A13" s="162" t="s">
        <v>274</v>
      </c>
      <c r="B13" s="152">
        <v>100000</v>
      </c>
      <c r="C13" s="152"/>
      <c r="D13" s="153"/>
      <c r="E13" s="160" t="s">
        <v>346</v>
      </c>
      <c r="F13" s="152"/>
      <c r="G13" s="152"/>
      <c r="H13" s="154"/>
    </row>
    <row r="14" spans="1:8" ht="18" customHeight="1">
      <c r="A14" s="162" t="s">
        <v>336</v>
      </c>
      <c r="B14" s="152"/>
      <c r="C14" s="152"/>
      <c r="D14" s="153"/>
      <c r="E14" s="160" t="s">
        <v>124</v>
      </c>
      <c r="F14" s="152"/>
      <c r="G14" s="152"/>
      <c r="H14" s="154"/>
    </row>
    <row r="15" spans="1:8" ht="18" customHeight="1">
      <c r="A15" s="162"/>
      <c r="B15" s="152"/>
      <c r="C15" s="152"/>
      <c r="D15" s="153"/>
      <c r="E15" s="162" t="s">
        <v>142</v>
      </c>
      <c r="F15" s="152"/>
      <c r="G15" s="152"/>
      <c r="H15" s="154"/>
    </row>
    <row r="16" spans="1:8" ht="18" customHeight="1">
      <c r="A16" s="162"/>
      <c r="B16" s="152"/>
      <c r="C16" s="152"/>
      <c r="D16" s="153"/>
      <c r="E16" s="162"/>
      <c r="F16" s="152"/>
      <c r="G16" s="152"/>
      <c r="H16" s="154"/>
    </row>
    <row r="17" spans="1:8" ht="18" customHeight="1">
      <c r="A17" s="162"/>
      <c r="B17" s="152"/>
      <c r="C17" s="152"/>
      <c r="D17" s="153"/>
      <c r="E17" s="162"/>
      <c r="F17" s="152"/>
      <c r="G17" s="152"/>
      <c r="H17" s="154"/>
    </row>
    <row r="18" spans="1:8" ht="18" customHeight="1">
      <c r="A18" s="162"/>
      <c r="B18" s="152"/>
      <c r="C18" s="152"/>
      <c r="D18" s="153"/>
      <c r="E18" s="162"/>
      <c r="F18" s="152"/>
      <c r="G18" s="152"/>
      <c r="H18" s="154"/>
    </row>
    <row r="19" spans="1:8" ht="18" customHeight="1">
      <c r="A19" s="162"/>
      <c r="B19" s="152"/>
      <c r="C19" s="152"/>
      <c r="D19" s="153"/>
      <c r="E19" s="162"/>
      <c r="F19" s="152"/>
      <c r="G19" s="152"/>
      <c r="H19" s="154"/>
    </row>
    <row r="20" spans="1:8" ht="18" customHeight="1" thickBot="1">
      <c r="A20" s="156"/>
      <c r="B20" s="157"/>
      <c r="C20" s="157"/>
      <c r="D20" s="158"/>
      <c r="E20" s="164"/>
      <c r="F20" s="157"/>
      <c r="G20" s="157"/>
      <c r="H20" s="159"/>
    </row>
    <row r="21" spans="1:8" ht="18" customHeight="1" thickBot="1">
      <c r="A21" s="206" t="s">
        <v>81</v>
      </c>
      <c r="B21" s="207">
        <f>SUM(B5:B20)</f>
        <v>75926541</v>
      </c>
      <c r="C21" s="207">
        <f>SUM(C5:C20)</f>
        <v>0</v>
      </c>
      <c r="D21" s="207">
        <f>SUM(D5:D20)</f>
        <v>0</v>
      </c>
      <c r="E21" s="206" t="s">
        <v>81</v>
      </c>
      <c r="F21" s="207">
        <f>SUM(F5:F20)</f>
        <v>75926541</v>
      </c>
      <c r="G21" s="207">
        <f>SUM(G5:G20)</f>
        <v>0</v>
      </c>
      <c r="H21" s="208">
        <f>SUM(H5:H20)</f>
        <v>0</v>
      </c>
    </row>
    <row r="22" spans="1:8" ht="18" customHeight="1" thickBot="1">
      <c r="A22" s="209" t="s">
        <v>82</v>
      </c>
      <c r="B22" s="210" t="str">
        <f>IF(((F21-B21)&gt;0),F21-B21,"----")</f>
        <v>----</v>
      </c>
      <c r="C22" s="210" t="str">
        <f>IF(((G21-C21)&gt;0),G21-C21,"----")</f>
        <v>----</v>
      </c>
      <c r="D22" s="210" t="str">
        <f>IF(((H21-D21)&gt;0),H21-D21,"----")</f>
        <v>----</v>
      </c>
      <c r="E22" s="209" t="s">
        <v>83</v>
      </c>
      <c r="F22" s="210" t="str">
        <f>IF(((B21-F21)&gt;0),B21-F21,"----")</f>
        <v>----</v>
      </c>
      <c r="G22" s="210" t="str">
        <f>IF(((C21-G21)&gt;0),C21-G21,"----")</f>
        <v>----</v>
      </c>
      <c r="H22" s="211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Layout" zoomScaleNormal="145" workbookViewId="0" topLeftCell="A1">
      <selection activeCell="G1" sqref="G1"/>
    </sheetView>
  </sheetViews>
  <sheetFormatPr defaultColWidth="9.375" defaultRowHeight="12.75"/>
  <cols>
    <col min="1" max="1" width="27.37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47.25" customHeight="1">
      <c r="A1" s="29" t="s">
        <v>84</v>
      </c>
      <c r="B1" s="28"/>
      <c r="C1" s="28"/>
      <c r="D1" s="28"/>
      <c r="E1" s="28"/>
      <c r="F1" s="28"/>
      <c r="G1" s="28"/>
      <c r="H1" s="28"/>
    </row>
    <row r="2" ht="14.25" thickBot="1">
      <c r="H2" s="109" t="s">
        <v>334</v>
      </c>
    </row>
    <row r="3" spans="1:8" ht="24" customHeight="1" thickBot="1">
      <c r="A3" s="146" t="s">
        <v>51</v>
      </c>
      <c r="B3" s="147"/>
      <c r="C3" s="147"/>
      <c r="D3" s="147"/>
      <c r="E3" s="146" t="s">
        <v>67</v>
      </c>
      <c r="F3" s="147"/>
      <c r="G3" s="147"/>
      <c r="H3" s="148"/>
    </row>
    <row r="4" spans="1:8" s="16" customFormat="1" ht="35.25" customHeight="1" thickBot="1">
      <c r="A4" s="30" t="s">
        <v>77</v>
      </c>
      <c r="B4" s="15" t="s">
        <v>340</v>
      </c>
      <c r="C4" s="15" t="s">
        <v>364</v>
      </c>
      <c r="D4" s="15" t="s">
        <v>342</v>
      </c>
      <c r="E4" s="30" t="s">
        <v>77</v>
      </c>
      <c r="F4" s="15" t="s">
        <v>340</v>
      </c>
      <c r="G4" s="15" t="s">
        <v>364</v>
      </c>
      <c r="H4" s="15" t="s">
        <v>367</v>
      </c>
    </row>
    <row r="5" spans="1:8" ht="27.75" customHeight="1">
      <c r="A5" s="240" t="s">
        <v>120</v>
      </c>
      <c r="B5" s="149"/>
      <c r="C5" s="149"/>
      <c r="D5" s="149"/>
      <c r="E5" s="238" t="s">
        <v>128</v>
      </c>
      <c r="F5" s="149">
        <v>17202071</v>
      </c>
      <c r="G5" s="149"/>
      <c r="H5" s="151"/>
    </row>
    <row r="6" spans="1:8" ht="27.75" customHeight="1">
      <c r="A6" s="239" t="s">
        <v>119</v>
      </c>
      <c r="B6" s="152"/>
      <c r="C6" s="152"/>
      <c r="D6" s="152"/>
      <c r="E6" s="239" t="s">
        <v>152</v>
      </c>
      <c r="F6" s="152">
        <v>11268010</v>
      </c>
      <c r="G6" s="152"/>
      <c r="H6" s="154"/>
    </row>
    <row r="7" spans="1:8" ht="27.75" customHeight="1">
      <c r="A7" s="239" t="s">
        <v>275</v>
      </c>
      <c r="B7" s="152"/>
      <c r="C7" s="152"/>
      <c r="D7" s="152"/>
      <c r="E7" s="239" t="s">
        <v>211</v>
      </c>
      <c r="F7" s="152"/>
      <c r="G7" s="152"/>
      <c r="H7" s="154"/>
    </row>
    <row r="8" spans="1:8" ht="21" customHeight="1">
      <c r="A8" s="239" t="s">
        <v>274</v>
      </c>
      <c r="B8" s="152"/>
      <c r="C8" s="152"/>
      <c r="D8" s="152"/>
      <c r="E8" s="239" t="s">
        <v>129</v>
      </c>
      <c r="F8" s="152"/>
      <c r="G8" s="152"/>
      <c r="H8" s="154"/>
    </row>
    <row r="9" spans="1:8" ht="21" customHeight="1">
      <c r="A9" s="239" t="s">
        <v>64</v>
      </c>
      <c r="B9" s="152"/>
      <c r="C9" s="152"/>
      <c r="D9" s="152"/>
      <c r="E9" s="239" t="s">
        <v>85</v>
      </c>
      <c r="F9" s="152">
        <v>5790172</v>
      </c>
      <c r="G9" s="152"/>
      <c r="H9" s="154"/>
    </row>
    <row r="10" spans="1:8" ht="21" customHeight="1">
      <c r="A10" s="239" t="s">
        <v>151</v>
      </c>
      <c r="B10" s="152"/>
      <c r="C10" s="152"/>
      <c r="D10" s="153"/>
      <c r="E10" s="239" t="s">
        <v>142</v>
      </c>
      <c r="F10" s="152"/>
      <c r="G10" s="152"/>
      <c r="H10" s="154"/>
    </row>
    <row r="11" spans="1:8" ht="27.75" customHeight="1">
      <c r="A11" s="239" t="s">
        <v>325</v>
      </c>
      <c r="B11" s="152"/>
      <c r="C11" s="152"/>
      <c r="D11" s="152"/>
      <c r="E11" s="239" t="s">
        <v>153</v>
      </c>
      <c r="F11" s="152"/>
      <c r="G11" s="152"/>
      <c r="H11" s="154"/>
    </row>
    <row r="12" spans="1:8" ht="27.75" customHeight="1">
      <c r="A12" s="239" t="s">
        <v>210</v>
      </c>
      <c r="B12" s="152"/>
      <c r="C12" s="152"/>
      <c r="D12" s="152"/>
      <c r="E12" s="162" t="s">
        <v>212</v>
      </c>
      <c r="F12" s="152"/>
      <c r="G12" s="152"/>
      <c r="H12" s="154"/>
    </row>
    <row r="13" spans="1:8" ht="21" customHeight="1">
      <c r="A13" s="239" t="s">
        <v>267</v>
      </c>
      <c r="B13" s="152">
        <v>24198743</v>
      </c>
      <c r="C13" s="152"/>
      <c r="D13" s="152"/>
      <c r="E13" s="162" t="s">
        <v>213</v>
      </c>
      <c r="F13" s="152"/>
      <c r="G13" s="152"/>
      <c r="H13" s="154"/>
    </row>
    <row r="14" spans="1:8" ht="21" customHeight="1">
      <c r="A14" s="239" t="s">
        <v>268</v>
      </c>
      <c r="B14" s="152"/>
      <c r="C14" s="152"/>
      <c r="D14" s="152"/>
      <c r="E14" s="162" t="s">
        <v>276</v>
      </c>
      <c r="F14" s="152"/>
      <c r="G14" s="152"/>
      <c r="H14" s="154"/>
    </row>
    <row r="15" spans="1:8" ht="21" customHeight="1" thickBot="1">
      <c r="A15" s="239" t="s">
        <v>369</v>
      </c>
      <c r="B15" s="152">
        <v>10061510</v>
      </c>
      <c r="C15" s="152"/>
      <c r="D15" s="152"/>
      <c r="E15" s="162"/>
      <c r="F15" s="152"/>
      <c r="G15" s="152"/>
      <c r="H15" s="154"/>
    </row>
    <row r="16" spans="1:8" ht="24" customHeight="1" thickBot="1">
      <c r="A16" s="206" t="s">
        <v>81</v>
      </c>
      <c r="B16" s="207">
        <f>SUM(B5:B15)</f>
        <v>34260253</v>
      </c>
      <c r="C16" s="207">
        <f>SUM(C5:C15)</f>
        <v>0</v>
      </c>
      <c r="D16" s="207">
        <f>SUM(D5:D15)</f>
        <v>0</v>
      </c>
      <c r="E16" s="206" t="s">
        <v>81</v>
      </c>
      <c r="F16" s="207">
        <f>SUM(F5:F15)</f>
        <v>34260253</v>
      </c>
      <c r="G16" s="207">
        <f>SUM(G5:G15)</f>
        <v>0</v>
      </c>
      <c r="H16" s="208">
        <f>SUM(H5:H15)</f>
        <v>0</v>
      </c>
    </row>
    <row r="17" spans="1:8" ht="23.25" customHeight="1" thickBot="1">
      <c r="A17" s="209" t="s">
        <v>82</v>
      </c>
      <c r="B17" s="210" t="str">
        <f>IF(((F16-B16)&gt;0),F16-B16,"----")</f>
        <v>----</v>
      </c>
      <c r="C17" s="210" t="str">
        <f>IF(((G16-C16)&gt;0),G16-C16,"----")</f>
        <v>----</v>
      </c>
      <c r="D17" s="210" t="str">
        <f>IF(((H16-D16)&gt;0),H16-D16,"----")</f>
        <v>----</v>
      </c>
      <c r="E17" s="209" t="s">
        <v>83</v>
      </c>
      <c r="F17" s="210" t="str">
        <f>IF(((B16-F16)&gt;0),B16-F16,"----")</f>
        <v>----</v>
      </c>
      <c r="G17" s="210" t="str">
        <f>IF(((C16-G16)&gt;0),C16-G16,"----")</f>
        <v>----</v>
      </c>
      <c r="H17" s="211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="145" zoomScalePageLayoutView="145" workbookViewId="0" topLeftCell="A1">
      <selection activeCell="D9" sqref="D9"/>
    </sheetView>
  </sheetViews>
  <sheetFormatPr defaultColWidth="9.375" defaultRowHeight="12.75"/>
  <cols>
    <col min="1" max="1" width="4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37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21.75" customHeight="1" thickBot="1">
      <c r="F1" s="111" t="s">
        <v>334</v>
      </c>
    </row>
    <row r="2" spans="1:6" s="16" customFormat="1" ht="44.25" customHeight="1" thickBot="1">
      <c r="A2" s="30" t="s">
        <v>86</v>
      </c>
      <c r="B2" s="15" t="s">
        <v>87</v>
      </c>
      <c r="C2" s="15" t="s">
        <v>88</v>
      </c>
      <c r="D2" s="15" t="s">
        <v>378</v>
      </c>
      <c r="E2" s="15" t="s">
        <v>372</v>
      </c>
      <c r="F2" s="168" t="s">
        <v>373</v>
      </c>
    </row>
    <row r="3" spans="1:6" s="37" customFormat="1" ht="12" customHeight="1" thickBot="1">
      <c r="A3" s="165">
        <v>1</v>
      </c>
      <c r="B3" s="166">
        <v>2</v>
      </c>
      <c r="C3" s="166">
        <v>3</v>
      </c>
      <c r="D3" s="166">
        <v>4</v>
      </c>
      <c r="E3" s="166">
        <v>5</v>
      </c>
      <c r="F3" s="167" t="s">
        <v>132</v>
      </c>
    </row>
    <row r="4" spans="1:6" ht="18" customHeight="1">
      <c r="A4" s="169" t="s">
        <v>371</v>
      </c>
      <c r="B4" s="152">
        <v>4020693</v>
      </c>
      <c r="C4" s="251" t="s">
        <v>374</v>
      </c>
      <c r="D4" s="152"/>
      <c r="E4" s="152">
        <v>4020693</v>
      </c>
      <c r="F4" s="212">
        <f>B4-D4-E4</f>
        <v>0</v>
      </c>
    </row>
    <row r="5" spans="1:6" ht="18" customHeight="1">
      <c r="A5" s="169" t="s">
        <v>375</v>
      </c>
      <c r="B5" s="152">
        <v>4990846</v>
      </c>
      <c r="C5" s="251" t="s">
        <v>374</v>
      </c>
      <c r="D5" s="152"/>
      <c r="E5" s="152">
        <v>4990846</v>
      </c>
      <c r="F5" s="212">
        <f aca="true" t="shared" si="0" ref="F5:F22">B5-D5-E5</f>
        <v>0</v>
      </c>
    </row>
    <row r="6" spans="1:6" ht="18" customHeight="1">
      <c r="A6" s="169" t="s">
        <v>376</v>
      </c>
      <c r="B6" s="152">
        <v>1049971</v>
      </c>
      <c r="C6" s="251" t="s">
        <v>374</v>
      </c>
      <c r="D6" s="152"/>
      <c r="E6" s="152">
        <v>1049971</v>
      </c>
      <c r="F6" s="212">
        <f t="shared" si="0"/>
        <v>0</v>
      </c>
    </row>
    <row r="7" spans="1:6" ht="18" customHeight="1">
      <c r="A7" s="169" t="s">
        <v>377</v>
      </c>
      <c r="B7" s="152">
        <v>4826000</v>
      </c>
      <c r="C7" s="251" t="s">
        <v>337</v>
      </c>
      <c r="D7" s="152">
        <v>3619500</v>
      </c>
      <c r="E7" s="152">
        <v>1206500</v>
      </c>
      <c r="F7" s="212">
        <f t="shared" si="0"/>
        <v>0</v>
      </c>
    </row>
    <row r="8" spans="1:6" ht="18" customHeight="1">
      <c r="A8" s="169"/>
      <c r="B8" s="152"/>
      <c r="C8" s="251"/>
      <c r="D8" s="152"/>
      <c r="E8" s="152"/>
      <c r="F8" s="212"/>
    </row>
    <row r="9" spans="1:6" ht="18" customHeight="1">
      <c r="A9" s="359"/>
      <c r="B9" s="152"/>
      <c r="C9" s="251"/>
      <c r="D9" s="152"/>
      <c r="E9" s="152"/>
      <c r="F9" s="212">
        <f t="shared" si="0"/>
        <v>0</v>
      </c>
    </row>
    <row r="10" spans="1:6" ht="18" customHeight="1">
      <c r="A10" s="169"/>
      <c r="B10" s="152"/>
      <c r="C10" s="251"/>
      <c r="D10" s="152"/>
      <c r="E10" s="152"/>
      <c r="F10" s="212"/>
    </row>
    <row r="11" spans="1:6" ht="18" customHeight="1">
      <c r="A11" s="169"/>
      <c r="B11" s="152"/>
      <c r="C11" s="251"/>
      <c r="D11" s="152"/>
      <c r="E11" s="152"/>
      <c r="F11" s="212">
        <f t="shared" si="0"/>
        <v>0</v>
      </c>
    </row>
    <row r="12" spans="1:6" ht="18" customHeight="1">
      <c r="A12" s="169"/>
      <c r="B12" s="152"/>
      <c r="C12" s="251"/>
      <c r="D12" s="152"/>
      <c r="E12" s="152"/>
      <c r="F12" s="212">
        <f>B12-D12-E12</f>
        <v>0</v>
      </c>
    </row>
    <row r="13" spans="1:6" ht="18" customHeight="1">
      <c r="A13" s="169"/>
      <c r="B13" s="152"/>
      <c r="C13" s="251"/>
      <c r="D13" s="152"/>
      <c r="E13" s="152"/>
      <c r="F13" s="212">
        <f>B13-D13-E13</f>
        <v>0</v>
      </c>
    </row>
    <row r="14" spans="1:6" ht="18" customHeight="1">
      <c r="A14" s="169"/>
      <c r="B14" s="152"/>
      <c r="C14" s="251"/>
      <c r="D14" s="152"/>
      <c r="E14" s="152"/>
      <c r="F14" s="212">
        <f>B14-D14-E14</f>
        <v>0</v>
      </c>
    </row>
    <row r="15" spans="1:6" ht="18" customHeight="1">
      <c r="A15" s="169"/>
      <c r="B15" s="152"/>
      <c r="C15" s="251"/>
      <c r="D15" s="152"/>
      <c r="E15" s="152"/>
      <c r="F15" s="212">
        <f t="shared" si="0"/>
        <v>0</v>
      </c>
    </row>
    <row r="16" spans="1:6" ht="18" customHeight="1">
      <c r="A16" s="169"/>
      <c r="B16" s="152"/>
      <c r="C16" s="251"/>
      <c r="D16" s="152"/>
      <c r="E16" s="152"/>
      <c r="F16" s="212">
        <f t="shared" si="0"/>
        <v>0</v>
      </c>
    </row>
    <row r="17" spans="1:6" ht="18" customHeight="1">
      <c r="A17" s="169"/>
      <c r="B17" s="152"/>
      <c r="C17" s="251"/>
      <c r="D17" s="152"/>
      <c r="E17" s="152"/>
      <c r="F17" s="212">
        <f>B17-D17-E17</f>
        <v>0</v>
      </c>
    </row>
    <row r="18" spans="1:6" ht="18" customHeight="1">
      <c r="A18" s="169"/>
      <c r="B18" s="152"/>
      <c r="C18" s="251"/>
      <c r="D18" s="152"/>
      <c r="E18" s="152"/>
      <c r="F18" s="212">
        <f>B18-D18-E18</f>
        <v>0</v>
      </c>
    </row>
    <row r="19" spans="1:6" ht="18" customHeight="1">
      <c r="A19" s="169"/>
      <c r="B19" s="152"/>
      <c r="C19" s="251"/>
      <c r="D19" s="152"/>
      <c r="E19" s="152"/>
      <c r="F19" s="212">
        <f t="shared" si="0"/>
        <v>0</v>
      </c>
    </row>
    <row r="20" spans="1:6" ht="18" customHeight="1">
      <c r="A20" s="169"/>
      <c r="B20" s="152"/>
      <c r="C20" s="251"/>
      <c r="D20" s="152"/>
      <c r="E20" s="152"/>
      <c r="F20" s="212">
        <f t="shared" si="0"/>
        <v>0</v>
      </c>
    </row>
    <row r="21" spans="1:6" ht="18" customHeight="1">
      <c r="A21" s="169"/>
      <c r="B21" s="152"/>
      <c r="C21" s="251"/>
      <c r="D21" s="152"/>
      <c r="E21" s="152"/>
      <c r="F21" s="212">
        <f t="shared" si="0"/>
        <v>0</v>
      </c>
    </row>
    <row r="22" spans="1:6" ht="18" customHeight="1" thickBot="1">
      <c r="A22" s="170"/>
      <c r="B22" s="157"/>
      <c r="C22" s="252"/>
      <c r="D22" s="157"/>
      <c r="E22" s="157"/>
      <c r="F22" s="213">
        <f t="shared" si="0"/>
        <v>0</v>
      </c>
    </row>
    <row r="23" spans="1:6" s="7" customFormat="1" ht="18" customHeight="1" thickBot="1">
      <c r="A23" s="215" t="s">
        <v>81</v>
      </c>
      <c r="B23" s="241">
        <f>SUM(B4:B22)</f>
        <v>14887510</v>
      </c>
      <c r="C23" s="242"/>
      <c r="D23" s="241">
        <f>SUM(D4:D22)</f>
        <v>3619500</v>
      </c>
      <c r="E23" s="241">
        <f>SUM(E4:E22)</f>
        <v>11268010</v>
      </c>
      <c r="F23" s="214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5.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="145" zoomScaleNormal="85" zoomScalePageLayoutView="145" workbookViewId="0" topLeftCell="A1">
      <selection activeCell="E6" sqref="E6"/>
    </sheetView>
  </sheetViews>
  <sheetFormatPr defaultColWidth="9.375" defaultRowHeight="12.75"/>
  <cols>
    <col min="1" max="1" width="5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6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35.25" customHeight="1" thickBot="1">
      <c r="F1" s="112" t="s">
        <v>334</v>
      </c>
    </row>
    <row r="2" spans="1:6" s="16" customFormat="1" ht="48.75" customHeight="1" thickBot="1">
      <c r="A2" s="30" t="s">
        <v>89</v>
      </c>
      <c r="B2" s="15" t="s">
        <v>87</v>
      </c>
      <c r="C2" s="15" t="s">
        <v>88</v>
      </c>
      <c r="D2" s="15" t="s">
        <v>378</v>
      </c>
      <c r="E2" s="15" t="s">
        <v>372</v>
      </c>
      <c r="F2" s="168" t="s">
        <v>373</v>
      </c>
    </row>
    <row r="3" spans="1:6" s="37" customFormat="1" ht="15" customHeight="1" thickBot="1">
      <c r="A3" s="165">
        <v>1</v>
      </c>
      <c r="B3" s="166">
        <v>2</v>
      </c>
      <c r="C3" s="166">
        <v>3</v>
      </c>
      <c r="D3" s="166">
        <v>4</v>
      </c>
      <c r="E3" s="166">
        <v>5</v>
      </c>
      <c r="F3" s="167">
        <v>6</v>
      </c>
    </row>
    <row r="4" spans="1:6" ht="18" customHeight="1">
      <c r="A4" s="169" t="s">
        <v>379</v>
      </c>
      <c r="B4" s="152">
        <v>17202071</v>
      </c>
      <c r="C4" s="251" t="s">
        <v>380</v>
      </c>
      <c r="D4" s="152"/>
      <c r="E4" s="152">
        <v>17202071</v>
      </c>
      <c r="F4" s="212">
        <f>B4-D4-E4</f>
        <v>0</v>
      </c>
    </row>
    <row r="5" spans="1:6" ht="18" customHeight="1">
      <c r="A5" s="169"/>
      <c r="B5" s="152"/>
      <c r="C5" s="251"/>
      <c r="D5" s="152"/>
      <c r="E5" s="152"/>
      <c r="F5" s="212">
        <f aca="true" t="shared" si="0" ref="F5:F12">B5-D5-E5</f>
        <v>0</v>
      </c>
    </row>
    <row r="6" spans="1:6" ht="18" customHeight="1">
      <c r="A6" s="169"/>
      <c r="B6" s="152"/>
      <c r="C6" s="251"/>
      <c r="D6" s="152"/>
      <c r="E6" s="152"/>
      <c r="F6" s="212">
        <f t="shared" si="0"/>
        <v>0</v>
      </c>
    </row>
    <row r="7" spans="1:6" ht="18" customHeight="1">
      <c r="A7" s="419"/>
      <c r="B7" s="152"/>
      <c r="C7" s="251"/>
      <c r="D7" s="152"/>
      <c r="E7" s="152"/>
      <c r="F7" s="212">
        <f t="shared" si="0"/>
        <v>0</v>
      </c>
    </row>
    <row r="8" spans="1:6" ht="18" customHeight="1">
      <c r="A8" s="169"/>
      <c r="B8" s="152"/>
      <c r="C8" s="251"/>
      <c r="D8" s="152"/>
      <c r="E8" s="152"/>
      <c r="F8" s="212">
        <f t="shared" si="0"/>
        <v>0</v>
      </c>
    </row>
    <row r="9" spans="1:6" ht="18" customHeight="1">
      <c r="A9" s="169"/>
      <c r="B9" s="152"/>
      <c r="C9" s="251"/>
      <c r="D9" s="152"/>
      <c r="E9" s="152"/>
      <c r="F9" s="212">
        <f t="shared" si="0"/>
        <v>0</v>
      </c>
    </row>
    <row r="10" spans="1:6" ht="18" customHeight="1">
      <c r="A10" s="169"/>
      <c r="B10" s="152"/>
      <c r="C10" s="251"/>
      <c r="D10" s="152"/>
      <c r="E10" s="152"/>
      <c r="F10" s="212">
        <f t="shared" si="0"/>
        <v>0</v>
      </c>
    </row>
    <row r="11" spans="1:6" ht="18" customHeight="1">
      <c r="A11" s="169"/>
      <c r="B11" s="152"/>
      <c r="C11" s="251"/>
      <c r="D11" s="152"/>
      <c r="E11" s="152"/>
      <c r="F11" s="212">
        <f t="shared" si="0"/>
        <v>0</v>
      </c>
    </row>
    <row r="12" spans="1:6" ht="18" customHeight="1">
      <c r="A12" s="169"/>
      <c r="B12" s="152"/>
      <c r="C12" s="251"/>
      <c r="D12" s="152"/>
      <c r="E12" s="152"/>
      <c r="F12" s="212">
        <f t="shared" si="0"/>
        <v>0</v>
      </c>
    </row>
    <row r="13" spans="1:6" ht="18" customHeight="1">
      <c r="A13" s="169"/>
      <c r="B13" s="152"/>
      <c r="C13" s="251"/>
      <c r="D13" s="152"/>
      <c r="E13" s="152"/>
      <c r="F13" s="212">
        <f aca="true" t="shared" si="1" ref="F13:F22">B13-D13-E13</f>
        <v>0</v>
      </c>
    </row>
    <row r="14" spans="1:6" ht="18" customHeight="1">
      <c r="A14" s="169"/>
      <c r="B14" s="152"/>
      <c r="C14" s="251"/>
      <c r="D14" s="152"/>
      <c r="E14" s="152"/>
      <c r="F14" s="212">
        <f t="shared" si="1"/>
        <v>0</v>
      </c>
    </row>
    <row r="15" spans="1:6" ht="18" customHeight="1">
      <c r="A15" s="169"/>
      <c r="B15" s="152"/>
      <c r="C15" s="251"/>
      <c r="D15" s="152"/>
      <c r="E15" s="152"/>
      <c r="F15" s="212">
        <f t="shared" si="1"/>
        <v>0</v>
      </c>
    </row>
    <row r="16" spans="1:6" ht="18" customHeight="1">
      <c r="A16" s="169"/>
      <c r="B16" s="152"/>
      <c r="C16" s="251"/>
      <c r="D16" s="152"/>
      <c r="E16" s="152"/>
      <c r="F16" s="212">
        <f t="shared" si="1"/>
        <v>0</v>
      </c>
    </row>
    <row r="17" spans="1:6" ht="18" customHeight="1">
      <c r="A17" s="169"/>
      <c r="B17" s="152"/>
      <c r="C17" s="251"/>
      <c r="D17" s="152"/>
      <c r="E17" s="152"/>
      <c r="F17" s="212">
        <f t="shared" si="1"/>
        <v>0</v>
      </c>
    </row>
    <row r="18" spans="1:6" ht="18" customHeight="1">
      <c r="A18" s="169"/>
      <c r="B18" s="152"/>
      <c r="C18" s="251"/>
      <c r="D18" s="152"/>
      <c r="E18" s="152"/>
      <c r="F18" s="212">
        <f t="shared" si="1"/>
        <v>0</v>
      </c>
    </row>
    <row r="19" spans="1:6" ht="18" customHeight="1">
      <c r="A19" s="169"/>
      <c r="B19" s="152"/>
      <c r="C19" s="251"/>
      <c r="D19" s="152"/>
      <c r="E19" s="152"/>
      <c r="F19" s="212">
        <f t="shared" si="1"/>
        <v>0</v>
      </c>
    </row>
    <row r="20" spans="1:6" ht="18" customHeight="1">
      <c r="A20" s="169"/>
      <c r="B20" s="152"/>
      <c r="C20" s="251"/>
      <c r="D20" s="152"/>
      <c r="E20" s="152"/>
      <c r="F20" s="212">
        <f t="shared" si="1"/>
        <v>0</v>
      </c>
    </row>
    <row r="21" spans="1:6" ht="18" customHeight="1">
      <c r="A21" s="169"/>
      <c r="B21" s="152"/>
      <c r="C21" s="251"/>
      <c r="D21" s="152"/>
      <c r="E21" s="152"/>
      <c r="F21" s="212">
        <f t="shared" si="1"/>
        <v>0</v>
      </c>
    </row>
    <row r="22" spans="1:6" ht="18" customHeight="1" thickBot="1">
      <c r="A22" s="170"/>
      <c r="B22" s="157"/>
      <c r="C22" s="157"/>
      <c r="D22" s="157"/>
      <c r="E22" s="157"/>
      <c r="F22" s="213">
        <f t="shared" si="1"/>
        <v>0</v>
      </c>
    </row>
    <row r="23" spans="1:6" s="7" customFormat="1" ht="18" customHeight="1" thickBot="1">
      <c r="A23" s="215" t="s">
        <v>81</v>
      </c>
      <c r="B23" s="207">
        <f>SUM(B4:B22)</f>
        <v>17202071</v>
      </c>
      <c r="C23" s="242"/>
      <c r="D23" s="207">
        <f>SUM(D4:D22)</f>
        <v>0</v>
      </c>
      <c r="E23" s="207">
        <f>SUM(E4:E22)</f>
        <v>17202071</v>
      </c>
      <c r="F23" s="214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6.számú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A1">
      <selection activeCell="G11" sqref="G11"/>
    </sheetView>
  </sheetViews>
  <sheetFormatPr defaultColWidth="9.375" defaultRowHeight="12.75"/>
  <cols>
    <col min="1" max="1" width="6.75390625" style="11" customWidth="1"/>
    <col min="2" max="2" width="37.625" style="6" customWidth="1"/>
    <col min="3" max="8" width="12.75390625" style="6" customWidth="1"/>
    <col min="9" max="9" width="13.75390625" style="6" customWidth="1"/>
    <col min="10" max="16384" width="9.375" style="6" customWidth="1"/>
  </cols>
  <sheetData>
    <row r="1" ht="14.25" thickBot="1">
      <c r="I1" s="109" t="s">
        <v>334</v>
      </c>
    </row>
    <row r="2" spans="1:9" s="8" customFormat="1" ht="26.25" customHeight="1">
      <c r="A2" s="435" t="s">
        <v>93</v>
      </c>
      <c r="B2" s="430" t="s">
        <v>133</v>
      </c>
      <c r="C2" s="437" t="s">
        <v>134</v>
      </c>
      <c r="D2" s="437" t="s">
        <v>381</v>
      </c>
      <c r="E2" s="432" t="s">
        <v>92</v>
      </c>
      <c r="F2" s="433"/>
      <c r="G2" s="433"/>
      <c r="H2" s="434"/>
      <c r="I2" s="430" t="s">
        <v>36</v>
      </c>
    </row>
    <row r="3" spans="1:9" s="9" customFormat="1" ht="32.25" customHeight="1" thickBot="1">
      <c r="A3" s="436"/>
      <c r="B3" s="431"/>
      <c r="C3" s="431"/>
      <c r="D3" s="438"/>
      <c r="E3" s="31" t="s">
        <v>293</v>
      </c>
      <c r="F3" s="12" t="s">
        <v>330</v>
      </c>
      <c r="G3" s="12" t="s">
        <v>339</v>
      </c>
      <c r="H3" s="13" t="s">
        <v>382</v>
      </c>
      <c r="I3" s="431"/>
    </row>
    <row r="4" spans="1:9" s="10" customFormat="1" ht="18" customHeight="1" thickBot="1">
      <c r="A4" s="94">
        <v>1</v>
      </c>
      <c r="B4" s="95">
        <v>2</v>
      </c>
      <c r="C4" s="96">
        <v>3</v>
      </c>
      <c r="D4" s="95">
        <v>4</v>
      </c>
      <c r="E4" s="94">
        <v>5</v>
      </c>
      <c r="F4" s="96">
        <v>6</v>
      </c>
      <c r="G4" s="96">
        <v>7</v>
      </c>
      <c r="H4" s="97">
        <v>8</v>
      </c>
      <c r="I4" s="98" t="s">
        <v>135</v>
      </c>
    </row>
    <row r="5" spans="1:9" ht="33.75" customHeight="1" thickBot="1">
      <c r="A5" s="30" t="s">
        <v>3</v>
      </c>
      <c r="B5" s="187" t="s">
        <v>94</v>
      </c>
      <c r="C5" s="174"/>
      <c r="D5" s="216">
        <f>SUM(D6:D7)</f>
        <v>0</v>
      </c>
      <c r="E5" s="217">
        <f>SUM(E6:E7)</f>
        <v>0</v>
      </c>
      <c r="F5" s="218">
        <f>SUM(F6:F7)</f>
        <v>0</v>
      </c>
      <c r="G5" s="218">
        <f>SUM(G6:G7)</f>
        <v>0</v>
      </c>
      <c r="H5" s="219">
        <f>SUM(H6:H7)</f>
        <v>0</v>
      </c>
      <c r="I5" s="220">
        <f>SUM(D5:H5)</f>
        <v>0</v>
      </c>
    </row>
    <row r="6" spans="1:9" ht="21" customHeight="1">
      <c r="A6" s="14" t="s">
        <v>4</v>
      </c>
      <c r="B6" s="188" t="s">
        <v>221</v>
      </c>
      <c r="C6" s="176"/>
      <c r="D6" s="175"/>
      <c r="E6" s="155"/>
      <c r="F6" s="152"/>
      <c r="G6" s="152"/>
      <c r="H6" s="154"/>
      <c r="I6" s="221">
        <f aca="true" t="shared" si="0" ref="I6:I17">SUM(D6:H6)</f>
        <v>0</v>
      </c>
    </row>
    <row r="7" spans="1:9" ht="21" customHeight="1" thickBot="1">
      <c r="A7" s="14" t="s">
        <v>5</v>
      </c>
      <c r="B7" s="188" t="s">
        <v>222</v>
      </c>
      <c r="C7" s="176"/>
      <c r="D7" s="175"/>
      <c r="E7" s="155"/>
      <c r="F7" s="152"/>
      <c r="G7" s="152"/>
      <c r="H7" s="154"/>
      <c r="I7" s="221">
        <f t="shared" si="0"/>
        <v>0</v>
      </c>
    </row>
    <row r="8" spans="1:9" ht="36" customHeight="1" thickBot="1">
      <c r="A8" s="30" t="s">
        <v>6</v>
      </c>
      <c r="B8" s="189" t="s">
        <v>96</v>
      </c>
      <c r="C8" s="174"/>
      <c r="D8" s="216">
        <f aca="true" t="shared" si="1" ref="D8:I8">SUM(D9:D12)</f>
        <v>0</v>
      </c>
      <c r="E8" s="216">
        <f t="shared" si="1"/>
        <v>0</v>
      </c>
      <c r="F8" s="216">
        <f t="shared" si="1"/>
        <v>0</v>
      </c>
      <c r="G8" s="216">
        <f t="shared" si="1"/>
        <v>0</v>
      </c>
      <c r="H8" s="216">
        <f t="shared" si="1"/>
        <v>0</v>
      </c>
      <c r="I8" s="216">
        <f t="shared" si="1"/>
        <v>0</v>
      </c>
    </row>
    <row r="9" spans="1:9" ht="21" customHeight="1">
      <c r="A9" s="14" t="s">
        <v>7</v>
      </c>
      <c r="B9" s="188" t="s">
        <v>269</v>
      </c>
      <c r="C9" s="176"/>
      <c r="D9" s="175"/>
      <c r="E9" s="155"/>
      <c r="F9" s="152"/>
      <c r="G9" s="152"/>
      <c r="H9" s="154"/>
      <c r="I9" s="221">
        <f>SUM(D9:H9)</f>
        <v>0</v>
      </c>
    </row>
    <row r="10" spans="1:9" ht="21" customHeight="1">
      <c r="A10" s="14" t="s">
        <v>8</v>
      </c>
      <c r="B10" s="190" t="s">
        <v>270</v>
      </c>
      <c r="C10" s="176"/>
      <c r="D10" s="175"/>
      <c r="E10" s="155"/>
      <c r="F10" s="152"/>
      <c r="G10" s="152"/>
      <c r="H10" s="154"/>
      <c r="I10" s="221">
        <f>SUM(D10:H10)</f>
        <v>0</v>
      </c>
    </row>
    <row r="11" spans="1:9" ht="21" customHeight="1">
      <c r="A11" s="14" t="s">
        <v>9</v>
      </c>
      <c r="B11" s="188"/>
      <c r="C11" s="176"/>
      <c r="D11" s="175"/>
      <c r="E11" s="155"/>
      <c r="F11" s="152"/>
      <c r="G11" s="152"/>
      <c r="H11" s="154"/>
      <c r="I11" s="221">
        <f>SUM(D11:H11)</f>
        <v>0</v>
      </c>
    </row>
    <row r="12" spans="1:9" ht="18" customHeight="1" thickBot="1">
      <c r="A12" s="14" t="s">
        <v>10</v>
      </c>
      <c r="B12" s="188"/>
      <c r="C12" s="176"/>
      <c r="D12" s="175"/>
      <c r="E12" s="155"/>
      <c r="F12" s="152"/>
      <c r="G12" s="152"/>
      <c r="H12" s="154"/>
      <c r="I12" s="221">
        <f>SUM(D12:H12)</f>
        <v>0</v>
      </c>
    </row>
    <row r="13" spans="1:9" ht="21" customHeight="1" thickBot="1">
      <c r="A13" s="30" t="s">
        <v>11</v>
      </c>
      <c r="B13" s="189" t="s">
        <v>97</v>
      </c>
      <c r="C13" s="174"/>
      <c r="D13" s="216">
        <f>SUM(D14:D14)</f>
        <v>0</v>
      </c>
      <c r="E13" s="217">
        <f>SUM(E14:E14)</f>
        <v>0</v>
      </c>
      <c r="F13" s="218">
        <f>SUM(F14:F14)</f>
        <v>0</v>
      </c>
      <c r="G13" s="218">
        <f>SUM(G14:G14)</f>
        <v>0</v>
      </c>
      <c r="H13" s="219">
        <f>SUM(H14:H14)</f>
        <v>0</v>
      </c>
      <c r="I13" s="220">
        <f t="shared" si="0"/>
        <v>0</v>
      </c>
    </row>
    <row r="14" spans="1:9" ht="21" customHeight="1" thickBot="1">
      <c r="A14" s="14" t="s">
        <v>12</v>
      </c>
      <c r="B14" s="188" t="s">
        <v>95</v>
      </c>
      <c r="C14" s="176"/>
      <c r="D14" s="175"/>
      <c r="E14" s="155"/>
      <c r="F14" s="152"/>
      <c r="G14" s="152"/>
      <c r="H14" s="154"/>
      <c r="I14" s="221">
        <f t="shared" si="0"/>
        <v>0</v>
      </c>
    </row>
    <row r="15" spans="1:9" ht="21" customHeight="1" thickBot="1">
      <c r="A15" s="30" t="s">
        <v>13</v>
      </c>
      <c r="B15" s="189" t="s">
        <v>98</v>
      </c>
      <c r="C15" s="174"/>
      <c r="D15" s="216">
        <f>SUM(D16:D16)</f>
        <v>0</v>
      </c>
      <c r="E15" s="217">
        <f>SUM(E16:E16)</f>
        <v>0</v>
      </c>
      <c r="F15" s="218">
        <f>SUM(F16:F16)</f>
        <v>0</v>
      </c>
      <c r="G15" s="218">
        <f>SUM(G16:G16)</f>
        <v>0</v>
      </c>
      <c r="H15" s="219">
        <f>SUM(H16:H16)</f>
        <v>0</v>
      </c>
      <c r="I15" s="220">
        <f t="shared" si="0"/>
        <v>0</v>
      </c>
    </row>
    <row r="16" spans="1:9" ht="21" customHeight="1" thickBot="1">
      <c r="A16" s="14" t="s">
        <v>14</v>
      </c>
      <c r="B16" s="188"/>
      <c r="C16" s="176"/>
      <c r="D16" s="175"/>
      <c r="E16" s="155"/>
      <c r="F16" s="152"/>
      <c r="G16" s="152"/>
      <c r="H16" s="154"/>
      <c r="I16" s="221">
        <f t="shared" si="0"/>
        <v>0</v>
      </c>
    </row>
    <row r="17" spans="1:9" ht="21" customHeight="1" thickBot="1">
      <c r="A17" s="30" t="s">
        <v>15</v>
      </c>
      <c r="B17" s="187" t="s">
        <v>99</v>
      </c>
      <c r="C17" s="177"/>
      <c r="D17" s="216">
        <f>D5+D8+D13+D15</f>
        <v>0</v>
      </c>
      <c r="E17" s="217">
        <f>E5+E8+E13+E15</f>
        <v>0</v>
      </c>
      <c r="F17" s="218">
        <f>F5+F8+F13+F15</f>
        <v>0</v>
      </c>
      <c r="G17" s="218">
        <f>G5+G8+G13+G15</f>
        <v>0</v>
      </c>
      <c r="H17" s="219">
        <f>H5+H8+H13+H15</f>
        <v>0</v>
      </c>
      <c r="I17" s="220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7.számú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">
      <selection activeCell="H3" sqref="H3"/>
    </sheetView>
  </sheetViews>
  <sheetFormatPr defaultColWidth="9.375" defaultRowHeight="12.75"/>
  <cols>
    <col min="1" max="1" width="6.75390625" style="11" customWidth="1"/>
    <col min="2" max="2" width="43.50390625" style="6" customWidth="1"/>
    <col min="3" max="4" width="12.75390625" style="6" customWidth="1"/>
    <col min="5" max="5" width="14.625" style="6" customWidth="1"/>
    <col min="6" max="6" width="13.50390625" style="6" customWidth="1"/>
    <col min="7" max="7" width="13.75390625" style="6" customWidth="1"/>
    <col min="8" max="8" width="15.375" style="6" customWidth="1"/>
    <col min="9" max="16384" width="9.375" style="6" customWidth="1"/>
  </cols>
  <sheetData>
    <row r="1" ht="14.25" thickBot="1">
      <c r="H1" s="109" t="s">
        <v>334</v>
      </c>
    </row>
    <row r="2" spans="1:8" s="8" customFormat="1" ht="26.25" customHeight="1">
      <c r="A2" s="439" t="s">
        <v>93</v>
      </c>
      <c r="B2" s="441" t="s">
        <v>101</v>
      </c>
      <c r="C2" s="439" t="s">
        <v>137</v>
      </c>
      <c r="D2" s="439" t="s">
        <v>136</v>
      </c>
      <c r="E2" s="302" t="s">
        <v>100</v>
      </c>
      <c r="F2" s="191"/>
      <c r="G2" s="191"/>
      <c r="H2" s="192"/>
    </row>
    <row r="3" spans="1:8" s="9" customFormat="1" ht="32.25" customHeight="1" thickBot="1">
      <c r="A3" s="440"/>
      <c r="B3" s="442"/>
      <c r="C3" s="442"/>
      <c r="D3" s="440"/>
      <c r="E3" s="193" t="s">
        <v>287</v>
      </c>
      <c r="F3" s="194" t="s">
        <v>290</v>
      </c>
      <c r="G3" s="194" t="s">
        <v>291</v>
      </c>
      <c r="H3" s="195" t="s">
        <v>293</v>
      </c>
    </row>
    <row r="4" spans="1:8" s="10" customFormat="1" ht="18" customHeight="1" thickBot="1">
      <c r="A4" s="178">
        <v>1</v>
      </c>
      <c r="B4" s="179">
        <v>2</v>
      </c>
      <c r="C4" s="179">
        <v>3</v>
      </c>
      <c r="D4" s="180">
        <v>4</v>
      </c>
      <c r="E4" s="178">
        <v>5</v>
      </c>
      <c r="F4" s="180">
        <v>6</v>
      </c>
      <c r="G4" s="180">
        <v>7</v>
      </c>
      <c r="H4" s="181">
        <v>8</v>
      </c>
    </row>
    <row r="5" spans="1:8" ht="18" customHeight="1" thickBot="1">
      <c r="A5" s="182" t="s">
        <v>3</v>
      </c>
      <c r="B5" s="187" t="s">
        <v>102</v>
      </c>
      <c r="C5" s="183"/>
      <c r="D5" s="184"/>
      <c r="E5" s="314">
        <f>SUM(E6:E9)</f>
        <v>0</v>
      </c>
      <c r="F5" s="207">
        <f>SUM(F6:F9)</f>
        <v>0</v>
      </c>
      <c r="G5" s="207">
        <f>SUM(G6:G9)</f>
        <v>0</v>
      </c>
      <c r="H5" s="208">
        <f>SUM(H6:H9)</f>
        <v>0</v>
      </c>
    </row>
    <row r="6" spans="1:8" ht="18" customHeight="1">
      <c r="A6" s="185" t="s">
        <v>4</v>
      </c>
      <c r="B6" s="188"/>
      <c r="C6" s="186"/>
      <c r="D6" s="176"/>
      <c r="E6" s="155"/>
      <c r="F6" s="152"/>
      <c r="G6" s="152"/>
      <c r="H6" s="154"/>
    </row>
    <row r="7" spans="1:8" ht="18" customHeight="1">
      <c r="A7" s="185" t="s">
        <v>5</v>
      </c>
      <c r="B7" s="188" t="s">
        <v>95</v>
      </c>
      <c r="C7" s="186"/>
      <c r="D7" s="176"/>
      <c r="E7" s="155"/>
      <c r="F7" s="152"/>
      <c r="G7" s="152"/>
      <c r="H7" s="154"/>
    </row>
    <row r="8" spans="1:8" ht="18" customHeight="1">
      <c r="A8" s="185" t="s">
        <v>6</v>
      </c>
      <c r="B8" s="188" t="s">
        <v>95</v>
      </c>
      <c r="C8" s="186"/>
      <c r="D8" s="176"/>
      <c r="E8" s="155"/>
      <c r="F8" s="152"/>
      <c r="G8" s="152"/>
      <c r="H8" s="154"/>
    </row>
    <row r="9" spans="1:8" ht="18" customHeight="1" thickBot="1">
      <c r="A9" s="185" t="s">
        <v>7</v>
      </c>
      <c r="B9" s="188" t="s">
        <v>95</v>
      </c>
      <c r="C9" s="186"/>
      <c r="D9" s="176"/>
      <c r="E9" s="155"/>
      <c r="F9" s="152"/>
      <c r="G9" s="152"/>
      <c r="H9" s="154"/>
    </row>
    <row r="10" spans="1:8" ht="18" customHeight="1" thickBot="1">
      <c r="A10" s="182" t="s">
        <v>8</v>
      </c>
      <c r="B10" s="187" t="s">
        <v>103</v>
      </c>
      <c r="C10" s="183"/>
      <c r="D10" s="184"/>
      <c r="E10" s="314">
        <f>SUM(E11:E14)</f>
        <v>0</v>
      </c>
      <c r="F10" s="241">
        <f>SUM(F11:F14)</f>
        <v>0</v>
      </c>
      <c r="G10" s="241">
        <f>SUM(G11:G14)</f>
        <v>0</v>
      </c>
      <c r="H10" s="214">
        <f>SUM(H11:H14)</f>
        <v>0</v>
      </c>
    </row>
    <row r="11" spans="1:8" ht="18" customHeight="1">
      <c r="A11" s="185" t="s">
        <v>9</v>
      </c>
      <c r="B11" s="188"/>
      <c r="C11" s="186"/>
      <c r="D11" s="176"/>
      <c r="E11" s="155"/>
      <c r="F11" s="152"/>
      <c r="G11" s="152"/>
      <c r="H11" s="154"/>
    </row>
    <row r="12" spans="1:8" ht="18" customHeight="1">
      <c r="A12" s="185" t="s">
        <v>10</v>
      </c>
      <c r="B12" s="188"/>
      <c r="C12" s="186"/>
      <c r="D12" s="176"/>
      <c r="E12" s="155"/>
      <c r="F12" s="152"/>
      <c r="G12" s="152"/>
      <c r="H12" s="154"/>
    </row>
    <row r="13" spans="1:8" ht="18" customHeight="1">
      <c r="A13" s="185" t="s">
        <v>11</v>
      </c>
      <c r="B13" s="188" t="s">
        <v>95</v>
      </c>
      <c r="C13" s="186"/>
      <c r="D13" s="176"/>
      <c r="E13" s="155"/>
      <c r="F13" s="152"/>
      <c r="G13" s="152"/>
      <c r="H13" s="154"/>
    </row>
    <row r="14" spans="1:8" ht="18" customHeight="1" thickBot="1">
      <c r="A14" s="185" t="s">
        <v>12</v>
      </c>
      <c r="B14" s="188" t="s">
        <v>95</v>
      </c>
      <c r="C14" s="186"/>
      <c r="D14" s="176"/>
      <c r="E14" s="155"/>
      <c r="F14" s="152"/>
      <c r="G14" s="152"/>
      <c r="H14" s="154"/>
    </row>
    <row r="15" spans="1:8" ht="18" customHeight="1" thickBot="1">
      <c r="A15" s="182" t="s">
        <v>13</v>
      </c>
      <c r="B15" s="187" t="s">
        <v>104</v>
      </c>
      <c r="C15" s="183"/>
      <c r="D15" s="184"/>
      <c r="E15" s="243">
        <f>E5+E10</f>
        <v>0</v>
      </c>
      <c r="F15" s="207">
        <f>F5+F10</f>
        <v>0</v>
      </c>
      <c r="G15" s="207">
        <f>G5+G10</f>
        <v>0</v>
      </c>
      <c r="H15" s="208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8.számú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2020-02-10T07:20:58Z</cp:lastPrinted>
  <dcterms:created xsi:type="dcterms:W3CDTF">1999-10-30T10:30:45Z</dcterms:created>
  <dcterms:modified xsi:type="dcterms:W3CDTF">2020-02-10T11:33:48Z</dcterms:modified>
  <cp:category/>
  <cp:version/>
  <cp:contentType/>
  <cp:contentStatus/>
</cp:coreProperties>
</file>