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2026. évi költségvetés\"/>
    </mc:Choice>
  </mc:AlternateContent>
  <bookViews>
    <workbookView xWindow="-120" yWindow="-120" windowWidth="23256" windowHeight="13176" tabRatio="926"/>
  </bookViews>
  <sheets>
    <sheet name="1.sz.mell-konsz+önk kiadás" sheetId="78" r:id="rId1"/>
    <sheet name="3.sz.mell-konsz+önk bevétel" sheetId="79" r:id="rId2"/>
    <sheet name="Munka1" sheetId="94" r:id="rId3"/>
    <sheet name="Munka2" sheetId="93" r:id="rId4"/>
  </sheets>
  <calcPr calcId="152511"/>
</workbook>
</file>

<file path=xl/calcChain.xml><?xml version="1.0" encoding="utf-8"?>
<calcChain xmlns="http://schemas.openxmlformats.org/spreadsheetml/2006/main">
  <c r="B89" i="78" l="1"/>
  <c r="C136" i="78"/>
  <c r="C60" i="78"/>
  <c r="C93" i="78" l="1"/>
  <c r="C17" i="78" l="1"/>
  <c r="D79" i="79" l="1"/>
  <c r="D151" i="78"/>
  <c r="D152" i="78" s="1"/>
  <c r="D130" i="78"/>
  <c r="D120" i="78"/>
  <c r="C120" i="78"/>
  <c r="D115" i="78"/>
  <c r="D112" i="78"/>
  <c r="D93" i="78"/>
  <c r="D89" i="78"/>
  <c r="D12" i="79"/>
  <c r="D17" i="78"/>
  <c r="D13" i="78"/>
  <c r="D44" i="78"/>
  <c r="D36" i="78"/>
  <c r="C13" i="78"/>
  <c r="D45" i="78" l="1"/>
  <c r="D121" i="78"/>
  <c r="D18" i="78"/>
  <c r="D14" i="79"/>
  <c r="D69" i="79"/>
  <c r="D71" i="79" s="1"/>
  <c r="D94" i="78"/>
  <c r="D95" i="79"/>
  <c r="D93" i="79"/>
  <c r="D73" i="79"/>
  <c r="D49" i="79"/>
  <c r="D47" i="79"/>
  <c r="D39" i="79"/>
  <c r="D37" i="79"/>
  <c r="D33" i="79"/>
  <c r="D20" i="79"/>
  <c r="D22" i="79" s="1"/>
  <c r="D16" i="79"/>
  <c r="B111" i="79"/>
  <c r="B55" i="79"/>
  <c r="B139" i="78"/>
  <c r="B130" i="78"/>
  <c r="B120" i="78"/>
  <c r="B115" i="78"/>
  <c r="B105" i="78"/>
  <c r="B112" i="78" s="1"/>
  <c r="B101" i="78"/>
  <c r="B98" i="78"/>
  <c r="B93" i="78"/>
  <c r="C89" i="78"/>
  <c r="C98" i="78"/>
  <c r="C101" i="78"/>
  <c r="C105" i="78"/>
  <c r="C112" i="78" s="1"/>
  <c r="C115" i="78"/>
  <c r="C123" i="78"/>
  <c r="C125" i="78"/>
  <c r="C130" i="78" s="1"/>
  <c r="C139" i="78"/>
  <c r="B94" i="78" l="1"/>
  <c r="C94" i="78"/>
  <c r="D141" i="78"/>
  <c r="D155" i="78" s="1"/>
  <c r="B121" i="78"/>
  <c r="C121" i="78"/>
  <c r="D96" i="79"/>
  <c r="D111" i="79" s="1"/>
  <c r="E111" i="79" s="1"/>
  <c r="D51" i="79"/>
  <c r="D52" i="79" s="1"/>
  <c r="D40" i="79"/>
  <c r="C141" i="78" l="1"/>
  <c r="B141" i="78"/>
  <c r="B155" i="78" s="1"/>
  <c r="D55" i="79"/>
  <c r="D47" i="78"/>
  <c r="D54" i="78" l="1"/>
  <c r="D65" i="78" s="1"/>
  <c r="D78" i="78" s="1"/>
  <c r="C63" i="78"/>
  <c r="C72" i="78" l="1"/>
  <c r="C74" i="78" s="1"/>
  <c r="C29" i="78"/>
  <c r="C25" i="78"/>
  <c r="C22" i="78"/>
  <c r="C47" i="79"/>
  <c r="C33" i="79"/>
  <c r="C9" i="79"/>
  <c r="C12" i="79" s="1"/>
  <c r="C89" i="79"/>
  <c r="C103" i="79"/>
  <c r="C148" i="78" l="1"/>
  <c r="C151" i="78" s="1"/>
  <c r="C105" i="79" l="1"/>
  <c r="C95" i="79"/>
  <c r="C93" i="79"/>
  <c r="C77" i="79"/>
  <c r="C79" i="79" s="1"/>
  <c r="C73" i="79"/>
  <c r="C65" i="79"/>
  <c r="C69" i="79" s="1"/>
  <c r="C71" i="79" s="1"/>
  <c r="C152" i="78"/>
  <c r="C107" i="79" l="1"/>
  <c r="C108" i="79" s="1"/>
  <c r="C96" i="79"/>
  <c r="C111" i="79" l="1"/>
  <c r="C155" i="78"/>
  <c r="C49" i="79" l="1"/>
  <c r="C14" i="79"/>
  <c r="C39" i="79"/>
  <c r="C37" i="79"/>
  <c r="C20" i="79"/>
  <c r="C22" i="79" s="1"/>
  <c r="C16" i="79"/>
  <c r="C75" i="78"/>
  <c r="C51" i="79" l="1"/>
  <c r="C52" i="79" s="1"/>
  <c r="C40" i="79"/>
  <c r="C47" i="78"/>
  <c r="C49" i="78"/>
  <c r="C54" i="78" s="1"/>
  <c r="C55" i="79" l="1"/>
  <c r="C44" i="78"/>
  <c r="C18" i="78"/>
  <c r="C36" i="78"/>
  <c r="C39" i="78"/>
  <c r="C45" i="78" l="1"/>
  <c r="C65" i="78" s="1"/>
  <c r="C78" i="78" s="1"/>
</calcChain>
</file>

<file path=xl/sharedStrings.xml><?xml version="1.0" encoding="utf-8"?>
<sst xmlns="http://schemas.openxmlformats.org/spreadsheetml/2006/main" count="277" uniqueCount="141">
  <si>
    <t>1.sz. melléklet</t>
  </si>
  <si>
    <t>Megnevezés</t>
  </si>
  <si>
    <t>Törvény szerinti illetmények, munkabérek (K1101)</t>
  </si>
  <si>
    <t>Céljuttatás, projektprémium (K1103)</t>
  </si>
  <si>
    <t>Béren kívüli juttatások (K1107)</t>
  </si>
  <si>
    <t>Ruházati költségtérítés (K1108)</t>
  </si>
  <si>
    <t>Közlekedési költségtérítés (K1109)</t>
  </si>
  <si>
    <t>Foglalkoztatottak egyéb személyi juttatásai (K1113)</t>
  </si>
  <si>
    <t>Választott tisztségviselők juttatásai (K121)</t>
  </si>
  <si>
    <t>Munkavégzésre irányuló egyéb jogviszonyban nem saját foglalkoztatottnak fizetett juttatások (K122)</t>
  </si>
  <si>
    <t>Munkaadókat terhelő járulékok és szociális hozzájárulási adó (K2)</t>
  </si>
  <si>
    <t>Szakmai anyagok beszerzése (K311)</t>
  </si>
  <si>
    <t>Üzemeltetési anyagok beszerzése (K312)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</si>
  <si>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</si>
  <si>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</si>
  <si>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</si>
  <si>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</si>
  <si>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Bérleti és lízing díjak (K333)</t>
  </si>
  <si>
    <t>Karbantartási, kisjavítási szolgáltatások (K334)</t>
  </si>
  <si>
    <t>Közvetített szolgáltatások (K335)</t>
  </si>
  <si>
    <t>Egyéb szolgáltatások (K337)</t>
  </si>
  <si>
    <t>Kiküldetések kiadásai (K341)</t>
  </si>
  <si>
    <t>Reklám- és propagandakiadások (K342)</t>
  </si>
  <si>
    <t>Működési célú előzetesen felszámított általános forgalmi adó (K351)</t>
  </si>
  <si>
    <t>Egyéb dologi kiadások (K355)</t>
  </si>
  <si>
    <t>Egyéb nem intézményi ellátások (K48)</t>
  </si>
  <si>
    <t>A helyi önkormányzatok előző évi elszámolásából származó kiadások (K5021)</t>
  </si>
  <si>
    <t>Egyéb működési célú támogatások államháztartáson belülre (K506)</t>
  </si>
  <si>
    <t>Működési célú visszatérítendő támogatások, kölcsönök nyújtása államháztartáson kívülre (K508)</t>
  </si>
  <si>
    <t>Egyéb működési célú támogatások államháztartáson kívülre (K512)</t>
  </si>
  <si>
    <t>Tartalékok (K513)</t>
  </si>
  <si>
    <t>Ingatlanok beszerzése, létesítése (K62)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</si>
  <si>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</si>
  <si>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</si>
  <si>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</si>
  <si>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03 - K9. Finanszírozási kiadások</t>
  </si>
  <si>
    <t>Államháztartáson belüli megelőlegezések visszafizetése (K914)</t>
  </si>
  <si>
    <t>Előző év költségvetési maradványának igénybevétele (B8131)</t>
  </si>
  <si>
    <t>Államháztartáson belüli megelőlegezések (B814)</t>
  </si>
  <si>
    <t>Működési célú támogatások államháztartáson belülről (B1)</t>
  </si>
  <si>
    <t>Személyi juttatások (K1)</t>
  </si>
  <si>
    <t>Felhalmozási célú támogatások államháztartáson belülről (B2)</t>
  </si>
  <si>
    <t>Közhatalmi bevételek (B3)</t>
  </si>
  <si>
    <t>Dologi kiadások (K3)</t>
  </si>
  <si>
    <t>Működési bevételek (B4)</t>
  </si>
  <si>
    <t>Ellátottak pénzbeli juttatásai (K4)</t>
  </si>
  <si>
    <t>Felhalmozási bevételek (B5)</t>
  </si>
  <si>
    <t>Egyéb működési célú kiadások (K5)</t>
  </si>
  <si>
    <t>Működési célú átvett pénzeszközök (B6)</t>
  </si>
  <si>
    <t>Beruházások (K6)</t>
  </si>
  <si>
    <t>Felhalmozási célú átvett pénzeszközök (B7)</t>
  </si>
  <si>
    <t>Felújítások (K7)</t>
  </si>
  <si>
    <t>Finanszírozási bevételek (B8)</t>
  </si>
  <si>
    <t>Egyéb felhalmozási célú kiadások (K8)</t>
  </si>
  <si>
    <t>Finanszírozási kiadások (K9)</t>
  </si>
  <si>
    <t>Foglalkoztatottak személyi juttatásai (K11)</t>
  </si>
  <si>
    <t>Külső személyi juttatások (K12)</t>
  </si>
  <si>
    <t>Készletbeszerzés (K31)</t>
  </si>
  <si>
    <t>Kommunikációs szolgáltatások (K32)</t>
  </si>
  <si>
    <t>Szolgáltatási kiadások (K33)</t>
  </si>
  <si>
    <t>Kiküldetések, reklám- és propagandakiadások (K34)</t>
  </si>
  <si>
    <t>Különféle befizetések és egyéb dologi kiadások (K35)</t>
  </si>
  <si>
    <t>Elvonások és befizetések (K502)</t>
  </si>
  <si>
    <t>Költségvetési kiadások (K1-K8)</t>
  </si>
  <si>
    <t>Belföldi finanszírozás kiadásai (K91)</t>
  </si>
  <si>
    <t>Kiadások összesen (K1-K9)</t>
  </si>
  <si>
    <t>Maradvány igénybevétele (B813)</t>
  </si>
  <si>
    <t>Belföldi finanszírozás bevételei (B81)</t>
  </si>
  <si>
    <t>Bevételek összesen (B1-B8)</t>
  </si>
  <si>
    <t>Költségvetési bevételek (B1-B7)</t>
  </si>
  <si>
    <t>K1-K8. Költségvetési kiadások</t>
  </si>
  <si>
    <t>B8. Finanszírozási bevételek</t>
  </si>
  <si>
    <t>B1-B7. Költségvetési bevételek</t>
  </si>
  <si>
    <t>K9. Finanszírozási kiadások</t>
  </si>
  <si>
    <t>forintban</t>
  </si>
  <si>
    <t>Jubileumi jutalom (K1106)</t>
  </si>
  <si>
    <t>Villamosenergia szolgáltatás díja (K3311)</t>
  </si>
  <si>
    <t>Gázenergia szolgáltatás díja (K3312)</t>
  </si>
  <si>
    <t>Víz- és csatorna szolgáltatás díja (K3314)</t>
  </si>
  <si>
    <t>Likviditási célú hitelek, kölcsönök törlesztése pénzügyi vállalkozásnak (K9112)</t>
  </si>
  <si>
    <t>Hitel-, kölcsöntörlesztés államháztartáson kívülre (K911)</t>
  </si>
  <si>
    <t>Kamatkiadások (K353)</t>
  </si>
  <si>
    <t>Hitel-, kölcsönfelvétel pénzügyi vállalkozástól (B811)</t>
  </si>
  <si>
    <t>Egyéb működési bevételek (B411)</t>
  </si>
  <si>
    <t>Egyéb működési célú átvett pénzeszközök (B65)</t>
  </si>
  <si>
    <t>Működési célú visszatérítendő támogatások, kölcsönök visszatérülése államháztartáson kívülről (B64)</t>
  </si>
  <si>
    <t>Kiszámlázott általános forgalmi adó (B406)</t>
  </si>
  <si>
    <t>Ellátási díjak (B405)</t>
  </si>
  <si>
    <t>Tulajdonosi bevételek (B404)</t>
  </si>
  <si>
    <t>Közvetített szolgáltatások ellenértéke (B403)</t>
  </si>
  <si>
    <t>Szolgáltatások ellenértéke (B402)</t>
  </si>
  <si>
    <t>Helyi önkormányzatok működésének általános támogatása (B111)</t>
  </si>
  <si>
    <t>Települési önkormányzatok egyes köznevelési feladatainak támogatása (B112)</t>
  </si>
  <si>
    <t>Települési önkormányzatok egyes szociális és gyermekjóléti feladatainak támogatása (B1131)</t>
  </si>
  <si>
    <t>Települési önkormányzatok gyermekétkeztetési feladataina támogatása (B1132)</t>
  </si>
  <si>
    <t>Települési önkormányzatok szociális gyermekjóléti és gyermekétkeztetési feladatainak támogatása (B113)</t>
  </si>
  <si>
    <t>Települési önkormányzatok kulturális feladatainak támogatása (B114)</t>
  </si>
  <si>
    <t>Önkormányzatok működési támogatásai (B11)</t>
  </si>
  <si>
    <t>Egyéb működési célú támogatások bevételei államháztartáson belülről (B16)</t>
  </si>
  <si>
    <t>Egyéb felhalmozási célú támogatások bevételei államháztartáson belülről (B25)</t>
  </si>
  <si>
    <t>Egyéb közhatalmi bevételek (B36)</t>
  </si>
  <si>
    <t>Termékek és szolgáltatások adói (B35)</t>
  </si>
  <si>
    <t>Értékesítési és forgalmi adók (B351)</t>
  </si>
  <si>
    <t>Vagyoni tipusú adók (B34)</t>
  </si>
  <si>
    <t>Települési önkormányzatok gyermekétkeztetési feladatainak támogatása (B1132)</t>
  </si>
  <si>
    <t>Szakmai tevékenységet segítő szolgáltatások (K336)</t>
  </si>
  <si>
    <t>Ingatlanok felújítása (K71)</t>
  </si>
  <si>
    <t>Felújítási célú előzetesen felszámított általános forgalmi adó (K74)</t>
  </si>
  <si>
    <t>-</t>
  </si>
  <si>
    <t>Egyéb külső személyi juttatások (K123)</t>
  </si>
  <si>
    <t>----</t>
  </si>
  <si>
    <t>Magánszemélyek jövedelemadói(B311)</t>
  </si>
  <si>
    <t>Készletértékesítés ellenértéke (B401)</t>
  </si>
  <si>
    <t>Elszámolásból származó bevételek (B116)</t>
  </si>
  <si>
    <t>Immateriális javak beszerzése, létesítése (K61)</t>
  </si>
  <si>
    <t>Biztosító által fizetett kártérítés (B410)</t>
  </si>
  <si>
    <t>Magánszemélyek jövdelemadói (B311)</t>
  </si>
  <si>
    <t>Normatív  jutalmak (K1102)</t>
  </si>
  <si>
    <t>Pénzeszközök lekötött bankbetétként elhelyezése  (K916)</t>
  </si>
  <si>
    <t>Fácánkert Község Önkormányzata -összevont</t>
  </si>
  <si>
    <t>Egyéb pénzügyi műveletek kiadásai (K354)</t>
  </si>
  <si>
    <t>Fácánkert Község Önkormányzata</t>
  </si>
  <si>
    <t>Normatí jutalom (K1102), Céljuttatás, projektprémium (K1103)</t>
  </si>
  <si>
    <t>Fácánkert  Község Önkormányzata</t>
  </si>
  <si>
    <t>Pénzeszközök lekötött bankbetétként elhelyezése (K916)</t>
  </si>
  <si>
    <t>Jubileumi jutalom (K1106), Béren kívüli juttatások (K1107)</t>
  </si>
  <si>
    <t>Fácánkert Község Önkormányzata - összevont</t>
  </si>
  <si>
    <t>Működési célú költségvetési támogatások és kiegészítő támogatások (B115) Elszámolásból származó bevételek (B116)</t>
  </si>
  <si>
    <t>Egyéb kapott kamatok és kamatjellegű bevételek (B408)</t>
  </si>
  <si>
    <t xml:space="preserve">  </t>
  </si>
  <si>
    <t>Egyéb felhalmozási célú visszatérítendő támogatások  (B74)</t>
  </si>
  <si>
    <t>Lekötött bankbetétek megszüntetése (B817)</t>
  </si>
  <si>
    <t>Felhalmozási célú visszatérítendő támogatások (B74)</t>
  </si>
  <si>
    <t>Lekötött bankbetétek megszüntetése  (B817)</t>
  </si>
  <si>
    <t>3. sz.melléklet</t>
  </si>
  <si>
    <t>2025. évi tényadat</t>
  </si>
  <si>
    <t>Eredeti előirányzat 2026</t>
  </si>
  <si>
    <t>Módosított előirányzat 2026.szepember</t>
  </si>
  <si>
    <t>Módosított előirányzat 2026.szeptember</t>
  </si>
  <si>
    <t>Módosított előirányzat     2026. szeptember</t>
  </si>
  <si>
    <t>Módosított előirányzat    2026. 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</si>
</sst>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0" x14ac:knownFonts="1">
    <font>
      <sz val="10"/>
      <name val="Times New Roman CE"/>
      <charset val="238"/>
    </font>
    <font>
      <b/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 CE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3" fontId="5" fillId="0" borderId="5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6" fillId="0" borderId="3" xfId="0" applyFont="1" applyBorder="1" applyAlignment="1">
      <alignment horizontal="left" vertical="top" wrapText="1"/>
    </xf>
    <xf numFmtId="3" fontId="6" fillId="0" borderId="3" xfId="0" applyNumberFormat="1" applyFont="1" applyBorder="1" applyAlignment="1">
      <alignment horizontal="right" vertical="top" wrapText="1"/>
    </xf>
    <xf numFmtId="0" fontId="0" fillId="2" borderId="5" xfId="0" applyFill="1" applyBorder="1" applyAlignment="1">
      <alignment horizontal="right"/>
    </xf>
    <xf numFmtId="0" fontId="8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166" fontId="0" fillId="0" borderId="0" xfId="3" applyNumberFormat="1" applyFont="1"/>
    <xf numFmtId="166" fontId="6" fillId="0" borderId="3" xfId="3" applyNumberFormat="1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/>
    </xf>
    <xf numFmtId="0" fontId="4" fillId="2" borderId="4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3" fontId="5" fillId="0" borderId="4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3" fontId="6" fillId="0" borderId="4" xfId="0" applyNumberFormat="1" applyFont="1" applyBorder="1" applyAlignment="1">
      <alignment horizontal="right" vertical="center" wrapText="1"/>
    </xf>
    <xf numFmtId="0" fontId="0" fillId="2" borderId="6" xfId="0" applyFill="1" applyBorder="1" applyAlignment="1">
      <alignment horizontal="right"/>
    </xf>
    <xf numFmtId="166" fontId="5" fillId="0" borderId="4" xfId="3" applyNumberFormat="1" applyFont="1" applyBorder="1" applyAlignment="1">
      <alignment horizontal="right" vertical="center" wrapText="1"/>
    </xf>
    <xf numFmtId="166" fontId="6" fillId="0" borderId="4" xfId="3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top" wrapText="1"/>
    </xf>
    <xf numFmtId="166" fontId="6" fillId="0" borderId="4" xfId="3" applyNumberFormat="1" applyFont="1" applyBorder="1" applyAlignment="1">
      <alignment horizontal="left" vertical="top" wrapText="1"/>
    </xf>
    <xf numFmtId="166" fontId="5" fillId="0" borderId="4" xfId="3" applyNumberFormat="1" applyFont="1" applyBorder="1" applyAlignment="1">
      <alignment vertical="top" wrapText="1"/>
    </xf>
    <xf numFmtId="166" fontId="6" fillId="0" borderId="4" xfId="3" applyNumberFormat="1" applyFont="1" applyBorder="1" applyAlignment="1">
      <alignment vertical="top" wrapText="1"/>
    </xf>
    <xf numFmtId="166" fontId="5" fillId="0" borderId="4" xfId="3" applyNumberFormat="1" applyFont="1" applyBorder="1" applyAlignment="1">
      <alignment horizontal="left" vertical="top" wrapText="1"/>
    </xf>
    <xf numFmtId="166" fontId="6" fillId="0" borderId="4" xfId="3" applyNumberFormat="1" applyFont="1" applyBorder="1" applyAlignment="1">
      <alignment horizontal="right" vertical="top" wrapText="1"/>
    </xf>
    <xf numFmtId="165" fontId="5" fillId="0" borderId="4" xfId="3" applyNumberFormat="1" applyFont="1" applyBorder="1" applyAlignment="1">
      <alignment horizontal="right" vertical="top" wrapText="1"/>
    </xf>
    <xf numFmtId="165" fontId="6" fillId="0" borderId="4" xfId="3" applyNumberFormat="1" applyFont="1" applyBorder="1" applyAlignment="1">
      <alignment horizontal="right" vertical="top" wrapText="1"/>
    </xf>
    <xf numFmtId="3" fontId="5" fillId="0" borderId="4" xfId="3" applyNumberFormat="1" applyFont="1" applyBorder="1" applyAlignment="1">
      <alignment horizontal="right" vertical="top" wrapText="1"/>
    </xf>
    <xf numFmtId="3" fontId="6" fillId="0" borderId="4" xfId="3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center" wrapText="1"/>
    </xf>
    <xf numFmtId="3" fontId="9" fillId="3" borderId="3" xfId="0" applyNumberFormat="1" applyFont="1" applyFill="1" applyBorder="1" applyAlignment="1">
      <alignment horizontal="right" vertical="top" wrapText="1"/>
    </xf>
    <xf numFmtId="3" fontId="6" fillId="4" borderId="3" xfId="0" applyNumberFormat="1" applyFont="1" applyFill="1" applyBorder="1" applyAlignment="1">
      <alignment horizontal="right" vertical="top" wrapText="1"/>
    </xf>
    <xf numFmtId="0" fontId="0" fillId="4" borderId="0" xfId="0" applyFill="1"/>
    <xf numFmtId="3" fontId="9" fillId="4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1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15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</cellXfs>
  <cellStyles count="4">
    <cellStyle name="Ezres" xfId="3" builtinId="3"/>
    <cellStyle name="Hiperhivatkozás" xfId="1"/>
    <cellStyle name="Már látott hiperhivatkozás" xfId="2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55"/>
  <sheetViews>
    <sheetView tabSelected="1" topLeftCell="A40" zoomScaleNormal="100" workbookViewId="0">
      <selection activeCell="E61" sqref="E61"/>
    </sheetView>
  </sheetViews>
  <sheetFormatPr defaultColWidth="9.33203125" defaultRowHeight="13.2" x14ac:dyDescent="0.25"/>
  <cols>
    <col min="1" max="1" width="57.109375" customWidth="1"/>
    <col min="2" max="2" width="30" customWidth="1"/>
    <col min="3" max="3" width="38.33203125" style="1" customWidth="1"/>
    <col min="4" max="4" width="30.33203125" customWidth="1"/>
    <col min="5" max="5" width="15.109375" bestFit="1" customWidth="1"/>
  </cols>
  <sheetData>
    <row r="1" spans="1:4" x14ac:dyDescent="0.25">
      <c r="C1" s="7"/>
      <c r="D1" s="7" t="s">
        <v>0</v>
      </c>
    </row>
    <row r="2" spans="1:4" x14ac:dyDescent="0.25">
      <c r="A2" s="39" t="s">
        <v>119</v>
      </c>
      <c r="B2" s="40"/>
      <c r="C2" s="40"/>
      <c r="D2" s="40"/>
    </row>
    <row r="3" spans="1:4" ht="16.5" customHeight="1" x14ac:dyDescent="0.25">
      <c r="A3" s="38" t="s">
        <v>70</v>
      </c>
      <c r="B3" s="38"/>
      <c r="C3" s="38"/>
      <c r="D3" s="13" t="s">
        <v>74</v>
      </c>
    </row>
    <row r="4" spans="1:4" ht="30" x14ac:dyDescent="0.25">
      <c r="A4" s="14" t="s">
        <v>1</v>
      </c>
      <c r="B4" s="12" t="s">
        <v>135</v>
      </c>
      <c r="C4" s="12" t="s">
        <v>136</v>
      </c>
      <c r="D4" s="12" t="s">
        <v>139</v>
      </c>
    </row>
    <row r="5" spans="1:4" x14ac:dyDescent="0.25">
      <c r="A5" s="17" t="s">
        <v>2</v>
      </c>
      <c r="B5" s="16">
        <v>14815581</v>
      </c>
      <c r="C5" s="16">
        <v>18424440</v>
      </c>
      <c r="D5" s="16">
        <v>18424440</v>
      </c>
    </row>
    <row r="6" spans="1:4" x14ac:dyDescent="0.25">
      <c r="A6" s="17" t="s">
        <v>117</v>
      </c>
      <c r="B6" s="16">
        <v>115000</v>
      </c>
      <c r="C6" s="16">
        <v>300000</v>
      </c>
      <c r="D6" s="16">
        <v>500000</v>
      </c>
    </row>
    <row r="7" spans="1:4" x14ac:dyDescent="0.25">
      <c r="A7" s="17" t="s">
        <v>3</v>
      </c>
      <c r="B7" s="16">
        <v>280000</v>
      </c>
      <c r="C7" s="16">
        <v>280000</v>
      </c>
      <c r="D7" s="16">
        <v>280000</v>
      </c>
    </row>
    <row r="8" spans="1:4" x14ac:dyDescent="0.25">
      <c r="A8" s="17" t="s">
        <v>75</v>
      </c>
      <c r="B8" s="16">
        <v>767600</v>
      </c>
      <c r="C8" s="16"/>
      <c r="D8" s="16"/>
    </row>
    <row r="9" spans="1:4" x14ac:dyDescent="0.25">
      <c r="A9" s="17" t="s">
        <v>4</v>
      </c>
      <c r="B9" s="16">
        <v>417422</v>
      </c>
      <c r="C9" s="16">
        <v>434844</v>
      </c>
      <c r="D9" s="16">
        <v>434844</v>
      </c>
    </row>
    <row r="10" spans="1:4" x14ac:dyDescent="0.25">
      <c r="A10" s="17" t="s">
        <v>5</v>
      </c>
      <c r="B10" s="16"/>
      <c r="C10" s="16"/>
      <c r="D10" s="16"/>
    </row>
    <row r="11" spans="1:4" x14ac:dyDescent="0.25">
      <c r="A11" s="17" t="s">
        <v>6</v>
      </c>
      <c r="B11" s="16">
        <v>71640</v>
      </c>
      <c r="C11" s="16">
        <v>90000</v>
      </c>
      <c r="D11" s="16">
        <v>90000</v>
      </c>
    </row>
    <row r="12" spans="1:4" x14ac:dyDescent="0.25">
      <c r="A12" s="17" t="s">
        <v>7</v>
      </c>
      <c r="B12" s="16">
        <v>152798</v>
      </c>
      <c r="C12" s="16">
        <v>200000</v>
      </c>
      <c r="D12" s="16">
        <v>200000</v>
      </c>
    </row>
    <row r="13" spans="1:4" x14ac:dyDescent="0.25">
      <c r="A13" s="18" t="s">
        <v>55</v>
      </c>
      <c r="B13" s="19">
        <v>16620041</v>
      </c>
      <c r="C13" s="19">
        <f>SUM(C5:C12)</f>
        <v>19729284</v>
      </c>
      <c r="D13" s="19">
        <f>SUM(D5:D12)</f>
        <v>19929284</v>
      </c>
    </row>
    <row r="14" spans="1:4" x14ac:dyDescent="0.25">
      <c r="A14" s="17" t="s">
        <v>8</v>
      </c>
      <c r="B14" s="16">
        <v>17741446</v>
      </c>
      <c r="C14" s="16">
        <v>19204642</v>
      </c>
      <c r="D14" s="16">
        <v>19204642</v>
      </c>
    </row>
    <row r="15" spans="1:4" ht="26.4" x14ac:dyDescent="0.25">
      <c r="A15" s="17" t="s">
        <v>9</v>
      </c>
      <c r="B15" s="16"/>
      <c r="C15" s="16"/>
      <c r="D15" s="16"/>
    </row>
    <row r="16" spans="1:4" x14ac:dyDescent="0.25">
      <c r="A16" s="17" t="s">
        <v>109</v>
      </c>
      <c r="B16" s="16">
        <v>676443</v>
      </c>
      <c r="C16" s="16">
        <v>680000</v>
      </c>
      <c r="D16" s="16">
        <v>880000</v>
      </c>
    </row>
    <row r="17" spans="1:4" x14ac:dyDescent="0.25">
      <c r="A17" s="18" t="s">
        <v>56</v>
      </c>
      <c r="B17" s="19">
        <v>18417889</v>
      </c>
      <c r="C17" s="19">
        <f>SUM(C14:C16)</f>
        <v>19884642</v>
      </c>
      <c r="D17" s="19">
        <f>SUM(D14:D16)</f>
        <v>20084642</v>
      </c>
    </row>
    <row r="18" spans="1:4" x14ac:dyDescent="0.25">
      <c r="A18" s="18" t="s">
        <v>40</v>
      </c>
      <c r="B18" s="19">
        <v>35037930</v>
      </c>
      <c r="C18" s="19">
        <f>C13+C17</f>
        <v>39613926</v>
      </c>
      <c r="D18" s="19">
        <f>D13+D17</f>
        <v>40013926</v>
      </c>
    </row>
    <row r="19" spans="1:4" ht="26.4" x14ac:dyDescent="0.25">
      <c r="A19" s="18" t="s">
        <v>10</v>
      </c>
      <c r="B19" s="19">
        <v>3797164</v>
      </c>
      <c r="C19" s="19">
        <v>4151669</v>
      </c>
      <c r="D19" s="19">
        <v>4151669</v>
      </c>
    </row>
    <row r="20" spans="1:4" x14ac:dyDescent="0.25">
      <c r="A20" s="17" t="s">
        <v>11</v>
      </c>
      <c r="B20" s="16">
        <v>335433</v>
      </c>
      <c r="C20" s="16">
        <v>300000</v>
      </c>
      <c r="D20" s="16">
        <v>300000</v>
      </c>
    </row>
    <row r="21" spans="1:4" x14ac:dyDescent="0.25">
      <c r="A21" s="17" t="s">
        <v>12</v>
      </c>
      <c r="B21" s="16">
        <v>4149330</v>
      </c>
      <c r="C21" s="16">
        <v>4500000</v>
      </c>
      <c r="D21" s="16">
        <v>6000000</v>
      </c>
    </row>
    <row r="22" spans="1:4" x14ac:dyDescent="0.25">
      <c r="A22" s="18" t="s">
        <v>57</v>
      </c>
      <c r="B22" s="19">
        <v>4484763</v>
      </c>
      <c r="C22" s="19">
        <f>SUM(C20:C21)</f>
        <v>4800000</v>
      </c>
      <c r="D22" s="19">
        <v>6300000</v>
      </c>
    </row>
    <row r="23" spans="1:4" ht="12.75" customHeight="1" x14ac:dyDescent="0.25">
      <c r="A23" s="17" t="s">
        <v>13</v>
      </c>
      <c r="B23" s="16">
        <v>1540741</v>
      </c>
      <c r="C23" s="16">
        <v>1550000</v>
      </c>
      <c r="D23" s="16">
        <v>1550000</v>
      </c>
    </row>
    <row r="24" spans="1:4" x14ac:dyDescent="0.25">
      <c r="A24" s="17" t="s">
        <v>14</v>
      </c>
      <c r="B24" s="16">
        <v>116284</v>
      </c>
      <c r="C24" s="16">
        <v>150000</v>
      </c>
      <c r="D24" s="16">
        <v>170000</v>
      </c>
    </row>
    <row r="25" spans="1:4" x14ac:dyDescent="0.25">
      <c r="A25" s="18" t="s">
        <v>58</v>
      </c>
      <c r="B25" s="19">
        <v>1657025</v>
      </c>
      <c r="C25" s="19">
        <f>SUM(C23:C24)</f>
        <v>1700000</v>
      </c>
      <c r="D25" s="19">
        <v>1720000</v>
      </c>
    </row>
    <row r="26" spans="1:4" x14ac:dyDescent="0.25">
      <c r="A26" s="17" t="s">
        <v>76</v>
      </c>
      <c r="B26" s="16">
        <v>2871287</v>
      </c>
      <c r="C26" s="16">
        <v>3130000</v>
      </c>
      <c r="D26" s="16">
        <v>3305000</v>
      </c>
    </row>
    <row r="27" spans="1:4" x14ac:dyDescent="0.25">
      <c r="A27" s="17" t="s">
        <v>77</v>
      </c>
      <c r="B27" s="16">
        <v>1323614</v>
      </c>
      <c r="C27" s="16">
        <v>1000000</v>
      </c>
      <c r="D27" s="16">
        <v>1125000</v>
      </c>
    </row>
    <row r="28" spans="1:4" x14ac:dyDescent="0.25">
      <c r="A28" s="17" t="s">
        <v>78</v>
      </c>
      <c r="B28" s="16">
        <v>220014</v>
      </c>
      <c r="C28" s="16">
        <v>270000</v>
      </c>
      <c r="D28" s="16">
        <v>270000</v>
      </c>
    </row>
    <row r="29" spans="1:4" x14ac:dyDescent="0.25">
      <c r="A29" s="18" t="s">
        <v>15</v>
      </c>
      <c r="B29" s="19">
        <v>4414915</v>
      </c>
      <c r="C29" s="19">
        <f>SUM(C26:C28)</f>
        <v>4400000</v>
      </c>
      <c r="D29" s="19">
        <v>4700000</v>
      </c>
    </row>
    <row r="30" spans="1:4" x14ac:dyDescent="0.25">
      <c r="A30" s="17" t="s">
        <v>16</v>
      </c>
      <c r="B30" s="16">
        <v>4101113</v>
      </c>
      <c r="C30" s="16">
        <v>4400000</v>
      </c>
      <c r="D30" s="16">
        <v>4835000</v>
      </c>
    </row>
    <row r="31" spans="1:4" x14ac:dyDescent="0.25">
      <c r="A31" s="17" t="s">
        <v>17</v>
      </c>
      <c r="B31" s="16">
        <v>218738</v>
      </c>
      <c r="C31" s="16">
        <v>300000</v>
      </c>
      <c r="D31" s="16">
        <v>300000</v>
      </c>
    </row>
    <row r="32" spans="1:4" x14ac:dyDescent="0.25">
      <c r="A32" s="17" t="s">
        <v>18</v>
      </c>
      <c r="B32" s="16">
        <v>1021240</v>
      </c>
      <c r="C32" s="16">
        <v>1100000</v>
      </c>
      <c r="D32" s="16">
        <v>1100000</v>
      </c>
    </row>
    <row r="33" spans="1:4" x14ac:dyDescent="0.25">
      <c r="A33" s="17" t="s">
        <v>19</v>
      </c>
      <c r="B33" s="16"/>
      <c r="C33" s="16"/>
      <c r="D33" s="16"/>
    </row>
    <row r="34" spans="1:4" x14ac:dyDescent="0.25">
      <c r="A34" s="17" t="s">
        <v>105</v>
      </c>
      <c r="B34" s="16">
        <v>2224926</v>
      </c>
      <c r="C34" s="16">
        <v>2330000</v>
      </c>
      <c r="D34" s="16">
        <v>2330000</v>
      </c>
    </row>
    <row r="35" spans="1:4" x14ac:dyDescent="0.25">
      <c r="A35" s="17" t="s">
        <v>20</v>
      </c>
      <c r="B35" s="16">
        <v>5202168</v>
      </c>
      <c r="C35" s="16">
        <v>4500000</v>
      </c>
      <c r="D35" s="16">
        <v>7000000</v>
      </c>
    </row>
    <row r="36" spans="1:4" x14ac:dyDescent="0.25">
      <c r="A36" s="18" t="s">
        <v>59</v>
      </c>
      <c r="B36" s="23">
        <v>17183100</v>
      </c>
      <c r="C36" s="23">
        <f>SUM(C29:C35)</f>
        <v>17030000</v>
      </c>
      <c r="D36" s="23">
        <f>SUM(D29:D35)</f>
        <v>20265000</v>
      </c>
    </row>
    <row r="37" spans="1:4" x14ac:dyDescent="0.25">
      <c r="A37" s="17" t="s">
        <v>21</v>
      </c>
      <c r="B37" s="16">
        <v>46600</v>
      </c>
      <c r="C37" s="16">
        <v>100000</v>
      </c>
      <c r="D37" s="16">
        <v>100000</v>
      </c>
    </row>
    <row r="38" spans="1:4" x14ac:dyDescent="0.25">
      <c r="A38" s="17" t="s">
        <v>22</v>
      </c>
      <c r="B38" s="16"/>
      <c r="C38" s="16"/>
      <c r="D38" s="16"/>
    </row>
    <row r="39" spans="1:4" ht="14.25" customHeight="1" x14ac:dyDescent="0.25">
      <c r="A39" s="18" t="s">
        <v>60</v>
      </c>
      <c r="B39" s="19">
        <v>46600</v>
      </c>
      <c r="C39" s="19">
        <f>C37+C38</f>
        <v>100000</v>
      </c>
      <c r="D39" s="19">
        <v>100000</v>
      </c>
    </row>
    <row r="40" spans="1:4" x14ac:dyDescent="0.25">
      <c r="A40" s="17" t="s">
        <v>23</v>
      </c>
      <c r="B40" s="16">
        <v>4238710</v>
      </c>
      <c r="C40" s="16">
        <v>4200000</v>
      </c>
      <c r="D40" s="16">
        <v>4200000</v>
      </c>
    </row>
    <row r="41" spans="1:4" x14ac:dyDescent="0.25">
      <c r="A41" s="17" t="s">
        <v>120</v>
      </c>
      <c r="B41" s="16"/>
      <c r="C41" s="16"/>
      <c r="D41" s="16"/>
    </row>
    <row r="42" spans="1:4" x14ac:dyDescent="0.25">
      <c r="A42" s="17" t="s">
        <v>81</v>
      </c>
      <c r="B42" s="16"/>
      <c r="C42" s="16">
        <v>0</v>
      </c>
      <c r="D42" s="33"/>
    </row>
    <row r="43" spans="1:4" x14ac:dyDescent="0.25">
      <c r="A43" s="17" t="s">
        <v>24</v>
      </c>
      <c r="B43" s="16">
        <v>151688</v>
      </c>
      <c r="C43" s="16">
        <v>170000</v>
      </c>
      <c r="D43" s="16">
        <v>170000</v>
      </c>
    </row>
    <row r="44" spans="1:4" ht="14.25" customHeight="1" x14ac:dyDescent="0.25">
      <c r="A44" s="18" t="s">
        <v>61</v>
      </c>
      <c r="B44" s="19">
        <v>4390398</v>
      </c>
      <c r="C44" s="19">
        <f>SUM(C40:C43)</f>
        <v>4370000</v>
      </c>
      <c r="D44" s="19">
        <f>SUM(D40:D43)</f>
        <v>4370000</v>
      </c>
    </row>
    <row r="45" spans="1:4" x14ac:dyDescent="0.25">
      <c r="A45" s="18" t="s">
        <v>43</v>
      </c>
      <c r="B45" s="23">
        <v>27761946</v>
      </c>
      <c r="C45" s="23">
        <f>C22+C25+C36+C39+C44</f>
        <v>28000000</v>
      </c>
      <c r="D45" s="23">
        <f>D22+D25+D36+D39+D44</f>
        <v>32755000</v>
      </c>
    </row>
    <row r="46" spans="1:4" x14ac:dyDescent="0.25">
      <c r="A46" s="17" t="s">
        <v>25</v>
      </c>
      <c r="B46" s="16">
        <v>3988830</v>
      </c>
      <c r="C46" s="16">
        <v>3800000</v>
      </c>
      <c r="D46" s="16">
        <v>3500000</v>
      </c>
    </row>
    <row r="47" spans="1:4" x14ac:dyDescent="0.25">
      <c r="A47" s="18" t="s">
        <v>45</v>
      </c>
      <c r="B47" s="19">
        <v>3988830</v>
      </c>
      <c r="C47" s="19">
        <f>C46</f>
        <v>3800000</v>
      </c>
      <c r="D47" s="19">
        <f>D46</f>
        <v>3500000</v>
      </c>
    </row>
    <row r="48" spans="1:4" ht="26.4" x14ac:dyDescent="0.25">
      <c r="A48" s="17" t="s">
        <v>26</v>
      </c>
      <c r="B48" s="16"/>
      <c r="C48" s="16">
        <v>0</v>
      </c>
      <c r="D48" s="16"/>
    </row>
    <row r="49" spans="1:4" x14ac:dyDescent="0.25">
      <c r="A49" s="18" t="s">
        <v>62</v>
      </c>
      <c r="B49" s="19"/>
      <c r="C49" s="19">
        <f>C48</f>
        <v>0</v>
      </c>
      <c r="D49" s="19"/>
    </row>
    <row r="50" spans="1:4" x14ac:dyDescent="0.25">
      <c r="A50" s="17" t="s">
        <v>27</v>
      </c>
      <c r="B50" s="16">
        <v>12360183</v>
      </c>
      <c r="C50" s="16">
        <v>12300000</v>
      </c>
      <c r="D50" s="16">
        <v>12350000</v>
      </c>
    </row>
    <row r="51" spans="1:4" ht="26.4" x14ac:dyDescent="0.25">
      <c r="A51" s="17" t="s">
        <v>28</v>
      </c>
      <c r="B51" s="16"/>
      <c r="C51" s="16"/>
      <c r="D51" s="16"/>
    </row>
    <row r="52" spans="1:4" x14ac:dyDescent="0.25">
      <c r="A52" s="17" t="s">
        <v>29</v>
      </c>
      <c r="B52" s="16"/>
      <c r="C52" s="16"/>
      <c r="D52" s="16"/>
    </row>
    <row r="53" spans="1:4" x14ac:dyDescent="0.25">
      <c r="A53" s="17" t="s">
        <v>30</v>
      </c>
      <c r="B53" s="16" t="s">
        <v>108</v>
      </c>
      <c r="C53" s="16"/>
      <c r="D53" s="16">
        <v>64419313</v>
      </c>
    </row>
    <row r="54" spans="1:4" x14ac:dyDescent="0.25">
      <c r="A54" s="18" t="s">
        <v>47</v>
      </c>
      <c r="B54" s="19">
        <v>12360183</v>
      </c>
      <c r="C54" s="19">
        <f>SUM(C49:C53)</f>
        <v>12300000</v>
      </c>
      <c r="D54" s="19">
        <f>SUM(D49:D53)</f>
        <v>76769313</v>
      </c>
    </row>
    <row r="55" spans="1:4" x14ac:dyDescent="0.25">
      <c r="A55" s="17" t="s">
        <v>114</v>
      </c>
      <c r="B55" s="19"/>
      <c r="C55" s="16">
        <v>650000</v>
      </c>
      <c r="D55" s="16">
        <v>1000000</v>
      </c>
    </row>
    <row r="56" spans="1:4" x14ac:dyDescent="0.25">
      <c r="A56" s="17" t="s">
        <v>31</v>
      </c>
      <c r="B56" s="16">
        <v>710000</v>
      </c>
      <c r="C56" s="16">
        <v>28543307</v>
      </c>
      <c r="D56" s="16">
        <v>28543307</v>
      </c>
    </row>
    <row r="57" spans="1:4" x14ac:dyDescent="0.25">
      <c r="A57" s="17" t="s">
        <v>32</v>
      </c>
      <c r="B57" s="16"/>
      <c r="C57" s="16"/>
      <c r="D57" s="16">
        <v>295200</v>
      </c>
    </row>
    <row r="58" spans="1:4" x14ac:dyDescent="0.25">
      <c r="A58" s="17" t="s">
        <v>33</v>
      </c>
      <c r="B58" s="16">
        <v>2430907</v>
      </c>
      <c r="C58" s="16">
        <v>9016106</v>
      </c>
      <c r="D58" s="16">
        <v>9788545</v>
      </c>
    </row>
    <row r="59" spans="1:4" x14ac:dyDescent="0.25">
      <c r="A59" s="17" t="s">
        <v>34</v>
      </c>
      <c r="B59" s="16">
        <v>807276</v>
      </c>
      <c r="C59" s="16">
        <v>10316542</v>
      </c>
      <c r="D59" s="16">
        <v>10699304</v>
      </c>
    </row>
    <row r="60" spans="1:4" x14ac:dyDescent="0.25">
      <c r="A60" s="18" t="s">
        <v>49</v>
      </c>
      <c r="B60" s="19">
        <v>3948183</v>
      </c>
      <c r="C60" s="19">
        <f>SUM(C55:C59)</f>
        <v>48525955</v>
      </c>
      <c r="D60" s="19">
        <v>50326356</v>
      </c>
    </row>
    <row r="61" spans="1:4" x14ac:dyDescent="0.25">
      <c r="A61" s="17" t="s">
        <v>106</v>
      </c>
      <c r="B61" s="16">
        <v>9946738</v>
      </c>
      <c r="C61" s="16">
        <v>88818339</v>
      </c>
      <c r="D61" s="16">
        <v>92318339</v>
      </c>
    </row>
    <row r="62" spans="1:4" x14ac:dyDescent="0.25">
      <c r="A62" s="17" t="s">
        <v>107</v>
      </c>
      <c r="B62" s="16">
        <v>2685619</v>
      </c>
      <c r="C62" s="16">
        <v>23980952</v>
      </c>
      <c r="D62" s="16">
        <v>24925952</v>
      </c>
    </row>
    <row r="63" spans="1:4" x14ac:dyDescent="0.25">
      <c r="A63" s="18" t="s">
        <v>51</v>
      </c>
      <c r="B63" s="19">
        <v>12632357</v>
      </c>
      <c r="C63" s="19">
        <f>SUM(C61:C62)</f>
        <v>112799291</v>
      </c>
      <c r="D63" s="19">
        <v>117244291</v>
      </c>
    </row>
    <row r="64" spans="1:4" x14ac:dyDescent="0.25">
      <c r="A64" s="18" t="s">
        <v>53</v>
      </c>
      <c r="B64" s="19">
        <v>11000</v>
      </c>
      <c r="C64" s="19">
        <v>0</v>
      </c>
      <c r="D64" s="19"/>
    </row>
    <row r="65" spans="1:7" x14ac:dyDescent="0.25">
      <c r="A65" s="18" t="s">
        <v>63</v>
      </c>
      <c r="B65" s="19">
        <v>99636593</v>
      </c>
      <c r="C65" s="19">
        <f>C18+C19+C45+C47+C54+C60+C63+C64</f>
        <v>249190841</v>
      </c>
      <c r="D65" s="19">
        <f>D18+D19+D45+D47+D54+D60+D63+D64</f>
        <v>324760555</v>
      </c>
    </row>
    <row r="68" spans="1:7" x14ac:dyDescent="0.25">
      <c r="A68" s="39" t="s">
        <v>119</v>
      </c>
      <c r="B68" s="40"/>
      <c r="C68" s="40"/>
      <c r="D68" s="40"/>
    </row>
    <row r="69" spans="1:7" ht="13.2" customHeight="1" x14ac:dyDescent="0.25">
      <c r="A69" s="41" t="s">
        <v>35</v>
      </c>
      <c r="B69" s="42"/>
      <c r="C69" s="42"/>
      <c r="D69" s="43"/>
    </row>
    <row r="70" spans="1:7" ht="30" x14ac:dyDescent="0.25">
      <c r="A70" s="14" t="s">
        <v>1</v>
      </c>
      <c r="B70" s="12" t="s">
        <v>135</v>
      </c>
      <c r="C70" s="12" t="s">
        <v>136</v>
      </c>
      <c r="D70" s="12" t="s">
        <v>139</v>
      </c>
    </row>
    <row r="71" spans="1:7" x14ac:dyDescent="0.25">
      <c r="A71" s="15" t="s">
        <v>118</v>
      </c>
      <c r="B71" s="21">
        <v>237250000</v>
      </c>
      <c r="C71" s="16"/>
      <c r="D71" s="16"/>
    </row>
    <row r="72" spans="1:7" x14ac:dyDescent="0.25">
      <c r="A72" s="17" t="s">
        <v>80</v>
      </c>
      <c r="B72" s="21"/>
      <c r="C72" s="16">
        <f>SUM(C71)</f>
        <v>0</v>
      </c>
      <c r="D72" s="16"/>
    </row>
    <row r="73" spans="1:7" x14ac:dyDescent="0.25">
      <c r="A73" s="17" t="s">
        <v>36</v>
      </c>
      <c r="B73" s="21">
        <v>1145464</v>
      </c>
      <c r="C73" s="16">
        <v>1160397</v>
      </c>
      <c r="D73" s="16">
        <v>1160397</v>
      </c>
    </row>
    <row r="74" spans="1:7" x14ac:dyDescent="0.25">
      <c r="A74" s="18" t="s">
        <v>64</v>
      </c>
      <c r="B74" s="22">
        <v>238395464</v>
      </c>
      <c r="C74" s="19">
        <f>SUM(C72+C73)</f>
        <v>1160397</v>
      </c>
      <c r="D74" s="19">
        <v>1160397</v>
      </c>
    </row>
    <row r="75" spans="1:7" x14ac:dyDescent="0.25">
      <c r="A75" s="18" t="s">
        <v>54</v>
      </c>
      <c r="B75" s="22">
        <v>238395464</v>
      </c>
      <c r="C75" s="19">
        <f>C74</f>
        <v>1160397</v>
      </c>
      <c r="D75" s="19">
        <v>1160397</v>
      </c>
    </row>
    <row r="76" spans="1:7" x14ac:dyDescent="0.25">
      <c r="B76" s="10"/>
    </row>
    <row r="77" spans="1:7" ht="13.8" thickBot="1" x14ac:dyDescent="0.3">
      <c r="B77" s="10"/>
    </row>
    <row r="78" spans="1:7" ht="13.8" thickBot="1" x14ac:dyDescent="0.3">
      <c r="A78" s="4" t="s">
        <v>65</v>
      </c>
      <c r="B78" s="11">
        <v>338032057</v>
      </c>
      <c r="C78" s="35">
        <f>SUM(C65+C75)</f>
        <v>250351238</v>
      </c>
      <c r="D78" s="37">
        <f>SUM(D65+D75)</f>
        <v>325920952</v>
      </c>
      <c r="E78" s="10"/>
    </row>
    <row r="80" spans="1:7" x14ac:dyDescent="0.25">
      <c r="G80" s="36"/>
    </row>
    <row r="81" spans="1:4" ht="13.8" thickBot="1" x14ac:dyDescent="0.3">
      <c r="A81" s="44" t="s">
        <v>121</v>
      </c>
      <c r="B81" s="45"/>
      <c r="C81" s="45"/>
      <c r="D81" s="45"/>
    </row>
    <row r="82" spans="1:4" ht="15" customHeight="1" x14ac:dyDescent="0.25">
      <c r="A82" s="46" t="s">
        <v>70</v>
      </c>
      <c r="B82" s="47"/>
      <c r="C82" s="48"/>
      <c r="D82" s="20" t="s">
        <v>74</v>
      </c>
    </row>
    <row r="83" spans="1:4" ht="30" x14ac:dyDescent="0.25">
      <c r="A83" s="14" t="s">
        <v>1</v>
      </c>
      <c r="B83" s="12" t="s">
        <v>135</v>
      </c>
      <c r="C83" s="12" t="s">
        <v>136</v>
      </c>
      <c r="D83" s="12" t="s">
        <v>139</v>
      </c>
    </row>
    <row r="84" spans="1:4" x14ac:dyDescent="0.25">
      <c r="A84" s="17" t="s">
        <v>2</v>
      </c>
      <c r="B84" s="16">
        <v>14815581</v>
      </c>
      <c r="C84" s="16">
        <v>18424440</v>
      </c>
      <c r="D84" s="16">
        <v>18424440</v>
      </c>
    </row>
    <row r="85" spans="1:4" x14ac:dyDescent="0.25">
      <c r="A85" s="17" t="s">
        <v>122</v>
      </c>
      <c r="B85" s="16">
        <v>395000</v>
      </c>
      <c r="C85" s="16">
        <v>580000</v>
      </c>
      <c r="D85" s="16">
        <v>780000</v>
      </c>
    </row>
    <row r="86" spans="1:4" x14ac:dyDescent="0.25">
      <c r="A86" s="17" t="s">
        <v>125</v>
      </c>
      <c r="B86" s="16">
        <v>1185022</v>
      </c>
      <c r="C86" s="16">
        <v>434844</v>
      </c>
      <c r="D86" s="16">
        <v>434844</v>
      </c>
    </row>
    <row r="87" spans="1:4" x14ac:dyDescent="0.25">
      <c r="A87" s="17" t="s">
        <v>6</v>
      </c>
      <c r="B87" s="16">
        <v>71640</v>
      </c>
      <c r="C87" s="16">
        <v>90000</v>
      </c>
      <c r="D87" s="16">
        <v>90000</v>
      </c>
    </row>
    <row r="88" spans="1:4" x14ac:dyDescent="0.25">
      <c r="A88" s="17" t="s">
        <v>7</v>
      </c>
      <c r="B88" s="16">
        <v>152798</v>
      </c>
      <c r="C88" s="16">
        <v>200000</v>
      </c>
      <c r="D88" s="16">
        <v>200000</v>
      </c>
    </row>
    <row r="89" spans="1:4" x14ac:dyDescent="0.25">
      <c r="A89" s="18" t="s">
        <v>55</v>
      </c>
      <c r="B89" s="19">
        <f>SUM(B84:B88)</f>
        <v>16620041</v>
      </c>
      <c r="C89" s="19">
        <f>SUM(C84:C88)</f>
        <v>19729284</v>
      </c>
      <c r="D89" s="19">
        <f>SUM(D84:D88)</f>
        <v>19929284</v>
      </c>
    </row>
    <row r="90" spans="1:4" x14ac:dyDescent="0.25">
      <c r="A90" s="17" t="s">
        <v>8</v>
      </c>
      <c r="B90" s="16">
        <v>17741446</v>
      </c>
      <c r="C90" s="16">
        <v>19204642</v>
      </c>
      <c r="D90" s="16">
        <v>19204642</v>
      </c>
    </row>
    <row r="91" spans="1:4" ht="26.4" x14ac:dyDescent="0.25">
      <c r="A91" s="17" t="s">
        <v>9</v>
      </c>
      <c r="B91" s="16"/>
      <c r="C91" s="16">
        <v>0</v>
      </c>
      <c r="D91" s="16"/>
    </row>
    <row r="92" spans="1:4" x14ac:dyDescent="0.25">
      <c r="A92" s="17" t="s">
        <v>109</v>
      </c>
      <c r="B92" s="16">
        <v>676443</v>
      </c>
      <c r="C92" s="16">
        <v>680000</v>
      </c>
      <c r="D92" s="16">
        <v>880000</v>
      </c>
    </row>
    <row r="93" spans="1:4" x14ac:dyDescent="0.25">
      <c r="A93" s="18" t="s">
        <v>56</v>
      </c>
      <c r="B93" s="19">
        <f>SUM(B90:B92)</f>
        <v>18417889</v>
      </c>
      <c r="C93" s="19">
        <f>SUM(C90:C92)</f>
        <v>19884642</v>
      </c>
      <c r="D93" s="19">
        <f>SUM(D90:D92)</f>
        <v>20084642</v>
      </c>
    </row>
    <row r="94" spans="1:4" x14ac:dyDescent="0.25">
      <c r="A94" s="18" t="s">
        <v>40</v>
      </c>
      <c r="B94" s="19">
        <f>SUM(B89+B93)</f>
        <v>35037930</v>
      </c>
      <c r="C94" s="19">
        <f>SUM(C89+C93)</f>
        <v>39613926</v>
      </c>
      <c r="D94" s="19">
        <f>SUM(D89+D93)</f>
        <v>40013926</v>
      </c>
    </row>
    <row r="95" spans="1:4" ht="26.4" x14ac:dyDescent="0.25">
      <c r="A95" s="18" t="s">
        <v>10</v>
      </c>
      <c r="B95" s="19">
        <v>3797164</v>
      </c>
      <c r="C95" s="19">
        <v>4151669</v>
      </c>
      <c r="D95" s="19">
        <v>4151669</v>
      </c>
    </row>
    <row r="96" spans="1:4" x14ac:dyDescent="0.25">
      <c r="A96" s="17" t="s">
        <v>11</v>
      </c>
      <c r="B96" s="16">
        <v>335433</v>
      </c>
      <c r="C96" s="16">
        <v>300000</v>
      </c>
      <c r="D96" s="16">
        <v>300000</v>
      </c>
    </row>
    <row r="97" spans="1:4" x14ac:dyDescent="0.25">
      <c r="A97" s="17" t="s">
        <v>12</v>
      </c>
      <c r="B97" s="16">
        <v>4149330</v>
      </c>
      <c r="C97" s="16">
        <v>4500000</v>
      </c>
      <c r="D97" s="16">
        <v>6000000</v>
      </c>
    </row>
    <row r="98" spans="1:4" x14ac:dyDescent="0.25">
      <c r="A98" s="18" t="s">
        <v>57</v>
      </c>
      <c r="B98" s="19">
        <f>SUM(B96:B97)</f>
        <v>4484763</v>
      </c>
      <c r="C98" s="19">
        <f>SUM(C96:C97)</f>
        <v>4800000</v>
      </c>
      <c r="D98" s="19">
        <v>6300000</v>
      </c>
    </row>
    <row r="99" spans="1:4" ht="15" customHeight="1" x14ac:dyDescent="0.25">
      <c r="A99" s="17" t="s">
        <v>13</v>
      </c>
      <c r="B99" s="16">
        <v>1540741</v>
      </c>
      <c r="C99" s="16">
        <v>1550000</v>
      </c>
      <c r="D99" s="16">
        <v>1550000</v>
      </c>
    </row>
    <row r="100" spans="1:4" x14ac:dyDescent="0.25">
      <c r="A100" s="17" t="s">
        <v>14</v>
      </c>
      <c r="B100" s="16">
        <v>116284</v>
      </c>
      <c r="C100" s="16">
        <v>150000</v>
      </c>
      <c r="D100" s="16">
        <v>170000</v>
      </c>
    </row>
    <row r="101" spans="1:4" x14ac:dyDescent="0.25">
      <c r="A101" s="18" t="s">
        <v>58</v>
      </c>
      <c r="B101" s="19">
        <f>SUM(B99:B100)</f>
        <v>1657025</v>
      </c>
      <c r="C101" s="19">
        <f>SUM(C99:C100)</f>
        <v>1700000</v>
      </c>
      <c r="D101" s="19">
        <v>1720000</v>
      </c>
    </row>
    <row r="102" spans="1:4" x14ac:dyDescent="0.25">
      <c r="A102" s="17" t="s">
        <v>76</v>
      </c>
      <c r="B102" s="16">
        <v>2871287</v>
      </c>
      <c r="C102" s="16">
        <v>3130000</v>
      </c>
      <c r="D102" s="16">
        <v>3305000</v>
      </c>
    </row>
    <row r="103" spans="1:4" x14ac:dyDescent="0.25">
      <c r="A103" s="17" t="s">
        <v>77</v>
      </c>
      <c r="B103" s="16">
        <v>1323614</v>
      </c>
      <c r="C103" s="16">
        <v>1000000</v>
      </c>
      <c r="D103" s="16">
        <v>1125000</v>
      </c>
    </row>
    <row r="104" spans="1:4" x14ac:dyDescent="0.25">
      <c r="A104" s="17" t="s">
        <v>78</v>
      </c>
      <c r="B104" s="16">
        <v>220014</v>
      </c>
      <c r="C104" s="16">
        <v>270000</v>
      </c>
      <c r="D104" s="16">
        <v>270000</v>
      </c>
    </row>
    <row r="105" spans="1:4" x14ac:dyDescent="0.25">
      <c r="A105" s="18" t="s">
        <v>15</v>
      </c>
      <c r="B105" s="19">
        <f>SUM(B102:B104)</f>
        <v>4414915</v>
      </c>
      <c r="C105" s="19">
        <f>SUM(C102:C104)</f>
        <v>4400000</v>
      </c>
      <c r="D105" s="19">
        <v>4700000</v>
      </c>
    </row>
    <row r="106" spans="1:4" x14ac:dyDescent="0.25">
      <c r="A106" s="17" t="s">
        <v>16</v>
      </c>
      <c r="B106" s="16">
        <v>4101113</v>
      </c>
      <c r="C106" s="16">
        <v>4400000</v>
      </c>
      <c r="D106" s="16">
        <v>4835000</v>
      </c>
    </row>
    <row r="107" spans="1:4" x14ac:dyDescent="0.25">
      <c r="A107" s="17" t="s">
        <v>17</v>
      </c>
      <c r="B107" s="16">
        <v>218738</v>
      </c>
      <c r="C107" s="16">
        <v>300000</v>
      </c>
      <c r="D107" s="16">
        <v>300000</v>
      </c>
    </row>
    <row r="108" spans="1:4" x14ac:dyDescent="0.25">
      <c r="A108" s="17" t="s">
        <v>18</v>
      </c>
      <c r="B108" s="16">
        <v>1021240</v>
      </c>
      <c r="C108" s="16">
        <v>1100000</v>
      </c>
      <c r="D108" s="16">
        <v>1100000</v>
      </c>
    </row>
    <row r="109" spans="1:4" x14ac:dyDescent="0.25">
      <c r="A109" s="17" t="s">
        <v>19</v>
      </c>
      <c r="B109" s="16"/>
      <c r="C109" s="16"/>
      <c r="D109" s="16"/>
    </row>
    <row r="110" spans="1:4" x14ac:dyDescent="0.25">
      <c r="A110" s="17" t="s">
        <v>105</v>
      </c>
      <c r="B110" s="16">
        <v>2224926</v>
      </c>
      <c r="C110" s="16">
        <v>2330000</v>
      </c>
      <c r="D110" s="16">
        <v>2330000</v>
      </c>
    </row>
    <row r="111" spans="1:4" x14ac:dyDescent="0.25">
      <c r="A111" s="17" t="s">
        <v>20</v>
      </c>
      <c r="B111" s="16">
        <v>5202168</v>
      </c>
      <c r="C111" s="16">
        <v>4500000</v>
      </c>
      <c r="D111" s="16">
        <v>7000000</v>
      </c>
    </row>
    <row r="112" spans="1:4" x14ac:dyDescent="0.25">
      <c r="A112" s="18" t="s">
        <v>59</v>
      </c>
      <c r="B112" s="19">
        <f>SUM(B105:B111)</f>
        <v>17183100</v>
      </c>
      <c r="C112" s="19">
        <f>SUM(C105:C111)</f>
        <v>17030000</v>
      </c>
      <c r="D112" s="19">
        <f>SUM(D105:D111)</f>
        <v>20265000</v>
      </c>
    </row>
    <row r="113" spans="1:4" x14ac:dyDescent="0.25">
      <c r="A113" s="17" t="s">
        <v>21</v>
      </c>
      <c r="B113" s="16">
        <v>46660</v>
      </c>
      <c r="C113" s="16">
        <v>100000</v>
      </c>
      <c r="D113" s="16">
        <v>100000</v>
      </c>
    </row>
    <row r="114" spans="1:4" x14ac:dyDescent="0.25">
      <c r="A114" s="17" t="s">
        <v>22</v>
      </c>
      <c r="B114" s="16"/>
      <c r="C114" s="16"/>
      <c r="D114" s="16"/>
    </row>
    <row r="115" spans="1:4" ht="14.25" customHeight="1" x14ac:dyDescent="0.25">
      <c r="A115" s="18" t="s">
        <v>60</v>
      </c>
      <c r="B115" s="19">
        <f>SUM(B113:B114)</f>
        <v>46660</v>
      </c>
      <c r="C115" s="19">
        <f>SUM(C113:C114)</f>
        <v>100000</v>
      </c>
      <c r="D115" s="19">
        <f>SUM(D113:D114)</f>
        <v>100000</v>
      </c>
    </row>
    <row r="116" spans="1:4" x14ac:dyDescent="0.25">
      <c r="A116" s="17" t="s">
        <v>23</v>
      </c>
      <c r="B116" s="16">
        <v>4238710</v>
      </c>
      <c r="C116" s="16">
        <v>4200000</v>
      </c>
      <c r="D116" s="16">
        <v>4200000</v>
      </c>
    </row>
    <row r="117" spans="1:4" x14ac:dyDescent="0.25">
      <c r="A117" s="17" t="s">
        <v>120</v>
      </c>
      <c r="B117" s="16"/>
      <c r="C117" s="16"/>
      <c r="D117" s="16"/>
    </row>
    <row r="118" spans="1:4" x14ac:dyDescent="0.25">
      <c r="A118" s="17" t="s">
        <v>81</v>
      </c>
      <c r="B118" s="16"/>
      <c r="C118" s="16">
        <v>0</v>
      </c>
      <c r="D118" s="33"/>
    </row>
    <row r="119" spans="1:4" x14ac:dyDescent="0.25">
      <c r="A119" s="17" t="s">
        <v>24</v>
      </c>
      <c r="B119" s="16">
        <v>151688</v>
      </c>
      <c r="C119" s="16">
        <v>170000</v>
      </c>
      <c r="D119" s="16">
        <v>170000</v>
      </c>
    </row>
    <row r="120" spans="1:4" ht="14.25" customHeight="1" x14ac:dyDescent="0.25">
      <c r="A120" s="18" t="s">
        <v>61</v>
      </c>
      <c r="B120" s="19">
        <f>SUM(B116:B119)</f>
        <v>4390398</v>
      </c>
      <c r="C120" s="19">
        <f>SUM(C116:C119)</f>
        <v>4370000</v>
      </c>
      <c r="D120" s="19">
        <f>SUM(D116:D119)</f>
        <v>4370000</v>
      </c>
    </row>
    <row r="121" spans="1:4" x14ac:dyDescent="0.25">
      <c r="A121" s="18" t="s">
        <v>43</v>
      </c>
      <c r="B121" s="19">
        <f>SUM(B98+B101+B112+B115+B120)</f>
        <v>27761946</v>
      </c>
      <c r="C121" s="19">
        <f>SUM(C98+C101+C112+C115+C120)</f>
        <v>28000000</v>
      </c>
      <c r="D121" s="19">
        <f>SUM(D98+D101+D112+D115+D120)</f>
        <v>32755000</v>
      </c>
    </row>
    <row r="122" spans="1:4" x14ac:dyDescent="0.25">
      <c r="A122" s="17" t="s">
        <v>25</v>
      </c>
      <c r="B122" s="16">
        <v>3988830</v>
      </c>
      <c r="C122" s="16">
        <v>3800000</v>
      </c>
      <c r="D122" s="16">
        <v>3500000</v>
      </c>
    </row>
    <row r="123" spans="1:4" x14ac:dyDescent="0.25">
      <c r="A123" s="18" t="s">
        <v>45</v>
      </c>
      <c r="B123" s="19">
        <v>3988830</v>
      </c>
      <c r="C123" s="19">
        <f>SUM(C122:C122)</f>
        <v>3800000</v>
      </c>
      <c r="D123" s="19">
        <v>3500000</v>
      </c>
    </row>
    <row r="124" spans="1:4" ht="26.4" x14ac:dyDescent="0.25">
      <c r="A124" s="17" t="s">
        <v>26</v>
      </c>
      <c r="B124" s="19"/>
      <c r="C124" s="16"/>
      <c r="D124" s="16"/>
    </row>
    <row r="125" spans="1:4" x14ac:dyDescent="0.25">
      <c r="A125" s="18" t="s">
        <v>62</v>
      </c>
      <c r="B125" s="16"/>
      <c r="C125" s="19">
        <f>SUM(C124)</f>
        <v>0</v>
      </c>
      <c r="D125" s="19">
        <v>0</v>
      </c>
    </row>
    <row r="126" spans="1:4" x14ac:dyDescent="0.25">
      <c r="A126" s="17" t="s">
        <v>27</v>
      </c>
      <c r="B126" s="16">
        <v>12360183</v>
      </c>
      <c r="C126" s="16">
        <v>12300000</v>
      </c>
      <c r="D126" s="16">
        <v>12350000</v>
      </c>
    </row>
    <row r="127" spans="1:4" ht="26.4" x14ac:dyDescent="0.25">
      <c r="A127" s="17" t="s">
        <v>28</v>
      </c>
      <c r="B127" s="16"/>
      <c r="C127" s="16"/>
      <c r="D127" s="16"/>
    </row>
    <row r="128" spans="1:4" x14ac:dyDescent="0.25">
      <c r="A128" s="17" t="s">
        <v>29</v>
      </c>
      <c r="B128" s="16"/>
      <c r="C128" s="16"/>
      <c r="D128" s="16"/>
    </row>
    <row r="129" spans="1:5" x14ac:dyDescent="0.25">
      <c r="A129" s="17" t="s">
        <v>30</v>
      </c>
      <c r="B129" s="16" t="s">
        <v>110</v>
      </c>
      <c r="C129" s="16"/>
      <c r="D129" s="16">
        <v>64419313</v>
      </c>
    </row>
    <row r="130" spans="1:5" x14ac:dyDescent="0.25">
      <c r="A130" s="18" t="s">
        <v>47</v>
      </c>
      <c r="B130" s="19">
        <f>SUM(B125+B126+B127+B128)</f>
        <v>12360183</v>
      </c>
      <c r="C130" s="19">
        <f>SUM(C125+C126+C127+C128+C129)</f>
        <v>12300000</v>
      </c>
      <c r="D130" s="19">
        <f>SUM(D125+D126+D127+D128+D129)</f>
        <v>76769313</v>
      </c>
    </row>
    <row r="131" spans="1:5" x14ac:dyDescent="0.25">
      <c r="A131" s="17" t="s">
        <v>114</v>
      </c>
      <c r="B131" s="19"/>
      <c r="C131" s="16">
        <v>650000</v>
      </c>
      <c r="D131" s="16">
        <v>1000000</v>
      </c>
    </row>
    <row r="132" spans="1:5" x14ac:dyDescent="0.25">
      <c r="A132" s="17" t="s">
        <v>31</v>
      </c>
      <c r="B132" s="16">
        <v>710000</v>
      </c>
      <c r="C132" s="16">
        <v>28543307</v>
      </c>
      <c r="D132" s="16">
        <v>28543307</v>
      </c>
    </row>
    <row r="133" spans="1:5" x14ac:dyDescent="0.25">
      <c r="A133" s="17" t="s">
        <v>32</v>
      </c>
      <c r="B133" s="16"/>
      <c r="C133" s="16"/>
      <c r="D133" s="16">
        <v>295200</v>
      </c>
    </row>
    <row r="134" spans="1:5" x14ac:dyDescent="0.25">
      <c r="A134" s="17" t="s">
        <v>33</v>
      </c>
      <c r="B134" s="16">
        <v>2430907</v>
      </c>
      <c r="C134" s="16">
        <v>9016106</v>
      </c>
      <c r="D134" s="16">
        <v>9788545</v>
      </c>
    </row>
    <row r="135" spans="1:5" x14ac:dyDescent="0.25">
      <c r="A135" s="17" t="s">
        <v>34</v>
      </c>
      <c r="B135" s="16">
        <v>807276</v>
      </c>
      <c r="C135" s="16">
        <v>10316542</v>
      </c>
      <c r="D135" s="16">
        <v>10699304</v>
      </c>
    </row>
    <row r="136" spans="1:5" x14ac:dyDescent="0.25">
      <c r="A136" s="18" t="s">
        <v>49</v>
      </c>
      <c r="B136" s="19">
        <v>3948183</v>
      </c>
      <c r="C136" s="19">
        <f>SUM(C131:C135)</f>
        <v>48525955</v>
      </c>
      <c r="D136" s="19">
        <v>50326356</v>
      </c>
    </row>
    <row r="137" spans="1:5" x14ac:dyDescent="0.25">
      <c r="A137" s="17" t="s">
        <v>106</v>
      </c>
      <c r="B137" s="16">
        <v>9946738</v>
      </c>
      <c r="C137" s="16">
        <v>88818339</v>
      </c>
      <c r="D137" s="16">
        <v>92318339</v>
      </c>
    </row>
    <row r="138" spans="1:5" x14ac:dyDescent="0.25">
      <c r="A138" s="17" t="s">
        <v>107</v>
      </c>
      <c r="B138" s="16">
        <v>2685619</v>
      </c>
      <c r="C138" s="16">
        <v>23980952</v>
      </c>
      <c r="D138" s="16">
        <v>24925952</v>
      </c>
    </row>
    <row r="139" spans="1:5" x14ac:dyDescent="0.25">
      <c r="A139" s="18" t="s">
        <v>51</v>
      </c>
      <c r="B139" s="19">
        <f>SUM(B137:B138)</f>
        <v>12632357</v>
      </c>
      <c r="C139" s="19">
        <f>SUM(C137:C138)</f>
        <v>112799291</v>
      </c>
      <c r="D139" s="19">
        <v>117244291</v>
      </c>
    </row>
    <row r="140" spans="1:5" x14ac:dyDescent="0.25">
      <c r="A140" s="18" t="s">
        <v>53</v>
      </c>
      <c r="B140" s="16">
        <v>110000</v>
      </c>
      <c r="C140" s="19">
        <v>0</v>
      </c>
      <c r="D140" s="19"/>
      <c r="E140" s="3"/>
    </row>
    <row r="141" spans="1:5" x14ac:dyDescent="0.25">
      <c r="A141" s="18" t="s">
        <v>63</v>
      </c>
      <c r="B141" s="19">
        <f>SUM(B94+B95+B121+B123+B130+B136+B139+B140)</f>
        <v>99636593</v>
      </c>
      <c r="C141" s="19">
        <f>SUM(C94+C95+C121+C123+C130+C136+C139+C140)</f>
        <v>249190841</v>
      </c>
      <c r="D141" s="19">
        <f>SUM(D94+D95+D121+D123+D130+D136+D139+D140)</f>
        <v>324760555</v>
      </c>
      <c r="E141" s="3"/>
    </row>
    <row r="144" spans="1:5" x14ac:dyDescent="0.25">
      <c r="A144" s="49" t="s">
        <v>123</v>
      </c>
      <c r="B144" s="50"/>
      <c r="C144" s="50"/>
      <c r="D144" s="50"/>
    </row>
    <row r="145" spans="1:4" ht="15" customHeight="1" x14ac:dyDescent="0.25">
      <c r="A145" s="38" t="s">
        <v>73</v>
      </c>
      <c r="B145" s="38"/>
      <c r="C145" s="38"/>
      <c r="D145" s="13" t="s">
        <v>74</v>
      </c>
    </row>
    <row r="146" spans="1:4" ht="30" x14ac:dyDescent="0.25">
      <c r="A146" s="14" t="s">
        <v>1</v>
      </c>
      <c r="B146" s="12" t="s">
        <v>135</v>
      </c>
      <c r="C146" s="12" t="s">
        <v>136</v>
      </c>
      <c r="D146" s="12" t="s">
        <v>139</v>
      </c>
    </row>
    <row r="147" spans="1:4" ht="26.4" x14ac:dyDescent="0.25">
      <c r="A147" s="15" t="s">
        <v>79</v>
      </c>
      <c r="B147" s="16"/>
      <c r="C147" s="16"/>
      <c r="D147" s="16"/>
    </row>
    <row r="148" spans="1:4" x14ac:dyDescent="0.25">
      <c r="A148" s="17" t="s">
        <v>80</v>
      </c>
      <c r="B148" s="16"/>
      <c r="C148" s="16">
        <f>SUM(C147)</f>
        <v>0</v>
      </c>
      <c r="D148" s="16"/>
    </row>
    <row r="149" spans="1:4" x14ac:dyDescent="0.25">
      <c r="A149" s="17" t="s">
        <v>36</v>
      </c>
      <c r="B149" s="16">
        <v>1145464</v>
      </c>
      <c r="C149" s="16">
        <v>1160397</v>
      </c>
      <c r="D149" s="16">
        <v>1160397</v>
      </c>
    </row>
    <row r="150" spans="1:4" x14ac:dyDescent="0.25">
      <c r="A150" s="17" t="s">
        <v>124</v>
      </c>
      <c r="B150" s="16">
        <v>237250000</v>
      </c>
      <c r="C150" s="16"/>
      <c r="D150" s="16"/>
    </row>
    <row r="151" spans="1:4" x14ac:dyDescent="0.25">
      <c r="A151" s="18" t="s">
        <v>64</v>
      </c>
      <c r="B151" s="19">
        <v>238395464</v>
      </c>
      <c r="C151" s="19">
        <f>SUM(C148+C149+C150)</f>
        <v>1160397</v>
      </c>
      <c r="D151" s="19">
        <f>SUM(D148+D149+D150)</f>
        <v>1160397</v>
      </c>
    </row>
    <row r="152" spans="1:4" x14ac:dyDescent="0.25">
      <c r="A152" s="18" t="s">
        <v>54</v>
      </c>
      <c r="B152" s="19">
        <v>238395464</v>
      </c>
      <c r="C152" s="19">
        <f>SUM(C151)</f>
        <v>1160397</v>
      </c>
      <c r="D152" s="19">
        <f>SUM(D151)</f>
        <v>1160397</v>
      </c>
    </row>
    <row r="153" spans="1:4" x14ac:dyDescent="0.25">
      <c r="D153" s="1"/>
    </row>
    <row r="154" spans="1:4" ht="13.8" thickBot="1" x14ac:dyDescent="0.3">
      <c r="D154" s="1"/>
    </row>
    <row r="155" spans="1:4" ht="13.8" thickBot="1" x14ac:dyDescent="0.3">
      <c r="A155" s="4" t="s">
        <v>65</v>
      </c>
      <c r="B155" s="5">
        <f>SUM(B141+B152)</f>
        <v>338032057</v>
      </c>
      <c r="C155" s="5">
        <f>SUM(C141+C152)</f>
        <v>250351238</v>
      </c>
      <c r="D155" s="5">
        <f>SUM(D141+D152)</f>
        <v>325920952</v>
      </c>
    </row>
  </sheetData>
  <mergeCells count="8">
    <mergeCell ref="A145:C145"/>
    <mergeCell ref="A3:C3"/>
    <mergeCell ref="A2:D2"/>
    <mergeCell ref="A69:D69"/>
    <mergeCell ref="A68:D68"/>
    <mergeCell ref="A81:D81"/>
    <mergeCell ref="A82:C82"/>
    <mergeCell ref="A144:D144"/>
  </mergeCells>
  <pageMargins left="0.7" right="0.7" top="0.75" bottom="0.75" header="0.3" footer="0.3"/>
  <pageSetup paperSize="8" orientation="landscape" r:id="rId1"/>
  <ignoredErrors>
    <ignoredError sqref="D36 D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11"/>
  <sheetViews>
    <sheetView topLeftCell="A34" zoomScaleNormal="100" workbookViewId="0">
      <selection activeCell="B83" sqref="B83"/>
    </sheetView>
  </sheetViews>
  <sheetFormatPr defaultRowHeight="13.2" x14ac:dyDescent="0.25"/>
  <cols>
    <col min="1" max="1" width="59.109375" customWidth="1"/>
    <col min="2" max="2" width="29.44140625" customWidth="1"/>
    <col min="3" max="3" width="33.77734375" style="1" customWidth="1"/>
    <col min="4" max="4" width="29.44140625" customWidth="1"/>
    <col min="5" max="5" width="10.44140625" bestFit="1" customWidth="1"/>
    <col min="6" max="6" width="13" bestFit="1" customWidth="1"/>
  </cols>
  <sheetData>
    <row r="1" spans="1:4" x14ac:dyDescent="0.25">
      <c r="C1" s="7"/>
      <c r="D1" s="7" t="s">
        <v>134</v>
      </c>
    </row>
    <row r="2" spans="1:4" x14ac:dyDescent="0.25">
      <c r="A2" s="49" t="s">
        <v>126</v>
      </c>
      <c r="B2" s="50"/>
      <c r="C2" s="50"/>
      <c r="D2" s="50"/>
    </row>
    <row r="3" spans="1:4" ht="15" customHeight="1" x14ac:dyDescent="0.25">
      <c r="A3" s="38" t="s">
        <v>72</v>
      </c>
      <c r="B3" s="38"/>
      <c r="C3" s="38"/>
      <c r="D3" s="13" t="s">
        <v>74</v>
      </c>
    </row>
    <row r="4" spans="1:4" ht="48" customHeight="1" x14ac:dyDescent="0.25">
      <c r="A4" s="14" t="s">
        <v>1</v>
      </c>
      <c r="B4" s="12" t="s">
        <v>135</v>
      </c>
      <c r="C4" s="12" t="s">
        <v>136</v>
      </c>
      <c r="D4" s="12" t="s">
        <v>138</v>
      </c>
    </row>
    <row r="5" spans="1:4" x14ac:dyDescent="0.25">
      <c r="A5" s="17" t="s">
        <v>91</v>
      </c>
      <c r="B5" s="2">
        <v>26379476</v>
      </c>
      <c r="C5" s="16">
        <v>20743586</v>
      </c>
      <c r="D5" s="16">
        <v>20743586</v>
      </c>
    </row>
    <row r="6" spans="1:4" ht="26.4" x14ac:dyDescent="0.25">
      <c r="A6" s="17" t="s">
        <v>92</v>
      </c>
      <c r="B6" s="2"/>
      <c r="C6" s="16"/>
      <c r="D6" s="16"/>
    </row>
    <row r="7" spans="1:4" ht="26.4" x14ac:dyDescent="0.25">
      <c r="A7" s="17" t="s">
        <v>93</v>
      </c>
      <c r="B7" s="2">
        <v>12062456</v>
      </c>
      <c r="C7" s="16">
        <v>13241000</v>
      </c>
      <c r="D7" s="16">
        <v>13241000</v>
      </c>
    </row>
    <row r="8" spans="1:4" ht="26.4" x14ac:dyDescent="0.25">
      <c r="A8" s="17" t="s">
        <v>104</v>
      </c>
      <c r="B8" s="2">
        <v>172660</v>
      </c>
      <c r="C8" s="16">
        <v>225750</v>
      </c>
      <c r="D8" s="16">
        <v>225750</v>
      </c>
    </row>
    <row r="9" spans="1:4" ht="26.4" x14ac:dyDescent="0.25">
      <c r="A9" s="17" t="s">
        <v>95</v>
      </c>
      <c r="B9" s="2">
        <v>12235116</v>
      </c>
      <c r="C9" s="16">
        <f>SUM(C7:C8)</f>
        <v>13466750</v>
      </c>
      <c r="D9" s="16">
        <v>13466750</v>
      </c>
    </row>
    <row r="10" spans="1:4" x14ac:dyDescent="0.25">
      <c r="A10" s="17" t="s">
        <v>96</v>
      </c>
      <c r="B10" s="2">
        <v>3769971</v>
      </c>
      <c r="C10" s="16">
        <v>4339491</v>
      </c>
      <c r="D10" s="16">
        <v>4339491</v>
      </c>
    </row>
    <row r="11" spans="1:4" ht="26.4" x14ac:dyDescent="0.25">
      <c r="A11" s="17" t="s">
        <v>127</v>
      </c>
      <c r="B11" s="2">
        <v>169720</v>
      </c>
      <c r="C11" s="16"/>
      <c r="D11" s="16">
        <v>381240</v>
      </c>
    </row>
    <row r="12" spans="1:4" x14ac:dyDescent="0.25">
      <c r="A12" s="17" t="s">
        <v>97</v>
      </c>
      <c r="B12" s="19">
        <v>44408461</v>
      </c>
      <c r="C12" s="19">
        <f>SUM(C5+C6+C9+C10+C11)</f>
        <v>38549827</v>
      </c>
      <c r="D12" s="19">
        <f>SUM(D5+D6+D9+D10+D11)</f>
        <v>38931067</v>
      </c>
    </row>
    <row r="13" spans="1:4" ht="26.4" x14ac:dyDescent="0.25">
      <c r="A13" s="17" t="s">
        <v>98</v>
      </c>
      <c r="B13" s="16">
        <v>4417095</v>
      </c>
      <c r="C13" s="16">
        <v>12460300</v>
      </c>
      <c r="D13" s="16">
        <v>12460300</v>
      </c>
    </row>
    <row r="14" spans="1:4" x14ac:dyDescent="0.25">
      <c r="A14" s="18" t="s">
        <v>39</v>
      </c>
      <c r="B14" s="19">
        <v>48825556</v>
      </c>
      <c r="C14" s="19">
        <f>C12+C13</f>
        <v>51010127</v>
      </c>
      <c r="D14" s="19">
        <f>D12+D13</f>
        <v>51391367</v>
      </c>
    </row>
    <row r="15" spans="1:4" ht="26.4" x14ac:dyDescent="0.25">
      <c r="A15" s="17" t="s">
        <v>99</v>
      </c>
      <c r="B15" s="16">
        <v>45612602</v>
      </c>
      <c r="C15" s="16">
        <v>104193309</v>
      </c>
      <c r="D15" s="16">
        <v>104193309</v>
      </c>
    </row>
    <row r="16" spans="1:4" x14ac:dyDescent="0.25">
      <c r="A16" s="18" t="s">
        <v>41</v>
      </c>
      <c r="B16" s="19">
        <v>45612602</v>
      </c>
      <c r="C16" s="19">
        <f>C15</f>
        <v>104193309</v>
      </c>
      <c r="D16" s="19">
        <f>D15</f>
        <v>104193309</v>
      </c>
    </row>
    <row r="17" spans="1:4" x14ac:dyDescent="0.25">
      <c r="A17" s="17" t="s">
        <v>111</v>
      </c>
      <c r="B17" s="16"/>
      <c r="C17" s="19"/>
      <c r="D17" s="19"/>
    </row>
    <row r="18" spans="1:4" x14ac:dyDescent="0.25">
      <c r="A18" s="17" t="s">
        <v>103</v>
      </c>
      <c r="B18" s="16">
        <v>2280071</v>
      </c>
      <c r="C18" s="16">
        <v>2100000</v>
      </c>
      <c r="D18" s="16">
        <v>2100000</v>
      </c>
    </row>
    <row r="19" spans="1:4" x14ac:dyDescent="0.25">
      <c r="A19" s="17" t="s">
        <v>102</v>
      </c>
      <c r="B19" s="16">
        <v>33042926</v>
      </c>
      <c r="C19" s="16">
        <v>29000000</v>
      </c>
      <c r="D19" s="16">
        <v>29000000</v>
      </c>
    </row>
    <row r="20" spans="1:4" x14ac:dyDescent="0.25">
      <c r="A20" s="17" t="s">
        <v>101</v>
      </c>
      <c r="B20" s="25">
        <v>33042926</v>
      </c>
      <c r="C20" s="16">
        <f>C19</f>
        <v>29000000</v>
      </c>
      <c r="D20" s="16">
        <f>D19</f>
        <v>29000000</v>
      </c>
    </row>
    <row r="21" spans="1:4" x14ac:dyDescent="0.25">
      <c r="A21" s="17" t="s">
        <v>100</v>
      </c>
      <c r="B21" s="25">
        <v>1217774</v>
      </c>
      <c r="C21" s="16">
        <v>600000</v>
      </c>
      <c r="D21" s="16">
        <v>600000</v>
      </c>
    </row>
    <row r="22" spans="1:4" x14ac:dyDescent="0.25">
      <c r="A22" s="18" t="s">
        <v>42</v>
      </c>
      <c r="B22" s="26">
        <v>36540771</v>
      </c>
      <c r="C22" s="19">
        <f>C18+C20+C21</f>
        <v>31700000</v>
      </c>
      <c r="D22" s="19">
        <f>D18+D20+D21</f>
        <v>31700000</v>
      </c>
    </row>
    <row r="23" spans="1:4" x14ac:dyDescent="0.25">
      <c r="A23" s="18" t="s">
        <v>112</v>
      </c>
      <c r="B23" s="25"/>
      <c r="C23" s="19"/>
      <c r="D23" s="19"/>
    </row>
    <row r="24" spans="1:4" x14ac:dyDescent="0.25">
      <c r="A24" s="17" t="s">
        <v>90</v>
      </c>
      <c r="B24" s="27" t="s">
        <v>129</v>
      </c>
      <c r="C24" s="16"/>
      <c r="D24" s="16"/>
    </row>
    <row r="25" spans="1:4" x14ac:dyDescent="0.25">
      <c r="A25" s="17" t="s">
        <v>89</v>
      </c>
      <c r="B25" s="27">
        <v>17204</v>
      </c>
      <c r="C25" s="16"/>
      <c r="D25" s="16"/>
    </row>
    <row r="26" spans="1:4" x14ac:dyDescent="0.25">
      <c r="A26" s="17" t="s">
        <v>88</v>
      </c>
      <c r="B26" s="27">
        <v>3921714</v>
      </c>
      <c r="C26" s="16">
        <v>3800000</v>
      </c>
      <c r="D26" s="16">
        <v>3800000</v>
      </c>
    </row>
    <row r="27" spans="1:4" x14ac:dyDescent="0.25">
      <c r="A27" s="17" t="s">
        <v>87</v>
      </c>
      <c r="B27" s="27">
        <v>3424445</v>
      </c>
      <c r="C27" s="16">
        <v>3500000</v>
      </c>
      <c r="D27" s="16">
        <v>3500000</v>
      </c>
    </row>
    <row r="28" spans="1:4" x14ac:dyDescent="0.25">
      <c r="A28" s="17" t="s">
        <v>86</v>
      </c>
      <c r="B28" s="27"/>
      <c r="C28" s="16"/>
      <c r="D28" s="16"/>
    </row>
    <row r="29" spans="1:4" x14ac:dyDescent="0.25">
      <c r="A29" s="17" t="s">
        <v>128</v>
      </c>
      <c r="B29" s="27">
        <v>3967103</v>
      </c>
      <c r="C29" s="16">
        <v>3200000</v>
      </c>
      <c r="D29" s="16">
        <v>3200000</v>
      </c>
    </row>
    <row r="30" spans="1:4" x14ac:dyDescent="0.25">
      <c r="A30" s="17"/>
      <c r="B30" s="27"/>
      <c r="C30" s="16"/>
      <c r="D30" s="16"/>
    </row>
    <row r="31" spans="1:4" x14ac:dyDescent="0.25">
      <c r="A31" s="17"/>
      <c r="B31" s="27"/>
      <c r="C31" s="16"/>
      <c r="D31" s="16"/>
    </row>
    <row r="32" spans="1:4" x14ac:dyDescent="0.25">
      <c r="A32" s="17" t="s">
        <v>83</v>
      </c>
      <c r="B32" s="27">
        <v>369887</v>
      </c>
      <c r="C32" s="16"/>
      <c r="D32" s="16"/>
    </row>
    <row r="33" spans="1:4" x14ac:dyDescent="0.25">
      <c r="A33" s="18" t="s">
        <v>44</v>
      </c>
      <c r="B33" s="24">
        <v>11700353</v>
      </c>
      <c r="C33" s="19">
        <f>SUM(C24:C32)</f>
        <v>10500000</v>
      </c>
      <c r="D33" s="19">
        <f>SUM(D24:D32)</f>
        <v>10500000</v>
      </c>
    </row>
    <row r="34" spans="1:4" x14ac:dyDescent="0.25">
      <c r="A34" s="18" t="s">
        <v>46</v>
      </c>
      <c r="B34" s="24">
        <v>7920</v>
      </c>
      <c r="C34" s="19">
        <v>0</v>
      </c>
      <c r="D34" s="19">
        <v>0</v>
      </c>
    </row>
    <row r="35" spans="1:4" ht="26.4" x14ac:dyDescent="0.25">
      <c r="A35" s="17" t="s">
        <v>85</v>
      </c>
      <c r="B35" s="27"/>
      <c r="C35" s="16"/>
      <c r="D35" s="16"/>
    </row>
    <row r="36" spans="1:4" x14ac:dyDescent="0.25">
      <c r="A36" s="17" t="s">
        <v>84</v>
      </c>
      <c r="B36" s="27">
        <v>2267230</v>
      </c>
      <c r="C36" s="16"/>
      <c r="D36" s="16"/>
    </row>
    <row r="37" spans="1:4" x14ac:dyDescent="0.25">
      <c r="A37" s="18" t="s">
        <v>48</v>
      </c>
      <c r="B37" s="24">
        <v>2267230</v>
      </c>
      <c r="C37" s="19">
        <f>C35+C36</f>
        <v>0</v>
      </c>
      <c r="D37" s="19">
        <f>D35+D36</f>
        <v>0</v>
      </c>
    </row>
    <row r="38" spans="1:4" x14ac:dyDescent="0.25">
      <c r="A38" s="17" t="s">
        <v>130</v>
      </c>
      <c r="B38" s="27"/>
      <c r="C38" s="16">
        <v>0</v>
      </c>
      <c r="D38" s="16">
        <v>0</v>
      </c>
    </row>
    <row r="39" spans="1:4" x14ac:dyDescent="0.25">
      <c r="A39" s="18" t="s">
        <v>50</v>
      </c>
      <c r="B39" s="24"/>
      <c r="C39" s="16">
        <f>C38</f>
        <v>0</v>
      </c>
      <c r="D39" s="16">
        <f>D38</f>
        <v>0</v>
      </c>
    </row>
    <row r="40" spans="1:4" x14ac:dyDescent="0.25">
      <c r="A40" s="18" t="s">
        <v>69</v>
      </c>
      <c r="B40" s="24">
        <v>144946512</v>
      </c>
      <c r="C40" s="19">
        <f>C14+C16+C22+C33+C34+C37+C39</f>
        <v>197403436</v>
      </c>
      <c r="D40" s="19">
        <f>D14+D16+D22+D33+D34+D37+D39</f>
        <v>197784676</v>
      </c>
    </row>
    <row r="43" spans="1:4" x14ac:dyDescent="0.25">
      <c r="A43" s="49" t="s">
        <v>126</v>
      </c>
      <c r="B43" s="50"/>
      <c r="C43" s="50"/>
      <c r="D43" s="50"/>
    </row>
    <row r="44" spans="1:4" ht="15" customHeight="1" x14ac:dyDescent="0.25">
      <c r="A44" s="53" t="s">
        <v>71</v>
      </c>
      <c r="B44" s="54"/>
      <c r="C44" s="55"/>
      <c r="D44" s="6" t="s">
        <v>74</v>
      </c>
    </row>
    <row r="45" spans="1:4" ht="30" x14ac:dyDescent="0.25">
      <c r="A45" s="8" t="s">
        <v>1</v>
      </c>
      <c r="B45" s="12" t="s">
        <v>135</v>
      </c>
      <c r="C45" s="12" t="s">
        <v>136</v>
      </c>
      <c r="D45" s="12" t="s">
        <v>137</v>
      </c>
    </row>
    <row r="46" spans="1:4" x14ac:dyDescent="0.25">
      <c r="A46" s="17" t="s">
        <v>131</v>
      </c>
      <c r="B46" s="27">
        <v>237250000</v>
      </c>
      <c r="C46" s="16"/>
      <c r="D46" s="16"/>
    </row>
    <row r="47" spans="1:4" x14ac:dyDescent="0.25">
      <c r="A47" s="18" t="s">
        <v>82</v>
      </c>
      <c r="B47" s="24"/>
      <c r="C47" s="19">
        <f>SUM(C46)</f>
        <v>0</v>
      </c>
      <c r="D47" s="19">
        <f>SUM(D46)</f>
        <v>0</v>
      </c>
    </row>
    <row r="48" spans="1:4" x14ac:dyDescent="0.25">
      <c r="A48" s="17" t="s">
        <v>37</v>
      </c>
      <c r="B48" s="27">
        <v>81651027</v>
      </c>
      <c r="C48" s="16">
        <v>51787405</v>
      </c>
      <c r="D48" s="16">
        <v>126975879</v>
      </c>
    </row>
    <row r="49" spans="1:6" x14ac:dyDescent="0.25">
      <c r="A49" s="18" t="s">
        <v>66</v>
      </c>
      <c r="B49" s="24">
        <v>81651027</v>
      </c>
      <c r="C49" s="19">
        <f>C48</f>
        <v>51787405</v>
      </c>
      <c r="D49" s="19">
        <f>D48</f>
        <v>126975879</v>
      </c>
    </row>
    <row r="50" spans="1:6" x14ac:dyDescent="0.25">
      <c r="A50" s="17" t="s">
        <v>38</v>
      </c>
      <c r="B50" s="27">
        <v>1160397</v>
      </c>
      <c r="C50" s="16">
        <v>1160397</v>
      </c>
      <c r="D50" s="16">
        <v>1160397</v>
      </c>
    </row>
    <row r="51" spans="1:6" x14ac:dyDescent="0.25">
      <c r="A51" s="18" t="s">
        <v>67</v>
      </c>
      <c r="B51" s="24">
        <v>320061424</v>
      </c>
      <c r="C51" s="19">
        <f>C47+C50+C49</f>
        <v>52947802</v>
      </c>
      <c r="D51" s="19">
        <f>D47+D50+D49</f>
        <v>128136276</v>
      </c>
    </row>
    <row r="52" spans="1:6" x14ac:dyDescent="0.25">
      <c r="A52" s="18" t="s">
        <v>52</v>
      </c>
      <c r="B52" s="24">
        <v>320061424</v>
      </c>
      <c r="C52" s="19">
        <f>C51</f>
        <v>52947802</v>
      </c>
      <c r="D52" s="19">
        <f>D51</f>
        <v>128136276</v>
      </c>
    </row>
    <row r="54" spans="1:6" ht="13.8" thickBot="1" x14ac:dyDescent="0.3"/>
    <row r="55" spans="1:6" ht="13.8" thickBot="1" x14ac:dyDescent="0.3">
      <c r="A55" s="4" t="s">
        <v>68</v>
      </c>
      <c r="B55" s="5">
        <f>SUM(B40+B52)</f>
        <v>465007936</v>
      </c>
      <c r="C55" s="5">
        <f>SUM(C40+C52)</f>
        <v>250351238</v>
      </c>
      <c r="D55" s="34">
        <f>SUM(D40+D52)</f>
        <v>325920952</v>
      </c>
      <c r="E55" s="10"/>
      <c r="F55" s="10"/>
    </row>
    <row r="58" spans="1:6" x14ac:dyDescent="0.25">
      <c r="A58" s="49" t="s">
        <v>121</v>
      </c>
      <c r="B58" s="50"/>
      <c r="C58" s="50"/>
      <c r="D58" s="50"/>
    </row>
    <row r="59" spans="1:6" ht="15" customHeight="1" x14ac:dyDescent="0.25">
      <c r="A59" s="8" t="s">
        <v>72</v>
      </c>
      <c r="B59" s="9"/>
      <c r="C59" s="6"/>
      <c r="D59" s="6" t="s">
        <v>74</v>
      </c>
    </row>
    <row r="60" spans="1:6" ht="30" x14ac:dyDescent="0.25">
      <c r="A60" s="8" t="s">
        <v>1</v>
      </c>
      <c r="B60" s="12" t="s">
        <v>135</v>
      </c>
      <c r="C60" s="12" t="s">
        <v>136</v>
      </c>
      <c r="D60" s="12" t="s">
        <v>140</v>
      </c>
    </row>
    <row r="61" spans="1:6" x14ac:dyDescent="0.25">
      <c r="A61" s="17" t="s">
        <v>91</v>
      </c>
      <c r="B61" s="27">
        <v>26379476</v>
      </c>
      <c r="C61" s="16">
        <v>20743586</v>
      </c>
      <c r="D61" s="16">
        <v>20743586</v>
      </c>
    </row>
    <row r="62" spans="1:6" ht="26.4" x14ac:dyDescent="0.25">
      <c r="A62" s="17" t="s">
        <v>92</v>
      </c>
      <c r="B62" s="27"/>
      <c r="C62" s="16"/>
      <c r="D62" s="16"/>
    </row>
    <row r="63" spans="1:6" ht="26.4" x14ac:dyDescent="0.25">
      <c r="A63" s="17" t="s">
        <v>93</v>
      </c>
      <c r="B63" s="27">
        <v>12062456</v>
      </c>
      <c r="C63" s="16">
        <v>13241000</v>
      </c>
      <c r="D63" s="16">
        <v>13241000</v>
      </c>
    </row>
    <row r="64" spans="1:6" ht="26.4" x14ac:dyDescent="0.25">
      <c r="A64" s="17" t="s">
        <v>94</v>
      </c>
      <c r="B64" s="27">
        <v>172660</v>
      </c>
      <c r="C64" s="16">
        <v>225750</v>
      </c>
      <c r="D64" s="16">
        <v>225750</v>
      </c>
    </row>
    <row r="65" spans="1:4" ht="26.4" x14ac:dyDescent="0.25">
      <c r="A65" s="17" t="s">
        <v>95</v>
      </c>
      <c r="B65" s="27">
        <v>12235116</v>
      </c>
      <c r="C65" s="16">
        <f>SUM(C63:C64)</f>
        <v>13466750</v>
      </c>
      <c r="D65" s="16">
        <v>13466750</v>
      </c>
    </row>
    <row r="66" spans="1:4" x14ac:dyDescent="0.25">
      <c r="A66" s="17" t="s">
        <v>96</v>
      </c>
      <c r="B66" s="27">
        <v>3769971</v>
      </c>
      <c r="C66" s="16">
        <v>4339491</v>
      </c>
      <c r="D66" s="16">
        <v>4339491</v>
      </c>
    </row>
    <row r="67" spans="1:4" ht="26.4" x14ac:dyDescent="0.25">
      <c r="A67" s="17" t="s">
        <v>127</v>
      </c>
      <c r="B67" s="27">
        <v>1854178</v>
      </c>
      <c r="C67" s="16"/>
      <c r="D67" s="16">
        <v>381240</v>
      </c>
    </row>
    <row r="68" spans="1:4" x14ac:dyDescent="0.25">
      <c r="A68" s="17" t="s">
        <v>113</v>
      </c>
      <c r="B68" s="27">
        <v>169720</v>
      </c>
      <c r="C68" s="16"/>
      <c r="D68" s="16"/>
    </row>
    <row r="69" spans="1:4" x14ac:dyDescent="0.25">
      <c r="A69" s="17" t="s">
        <v>97</v>
      </c>
      <c r="B69" s="27">
        <v>44408461</v>
      </c>
      <c r="C69" s="16">
        <f>SUM(C61+C62+C65+C66+C67)</f>
        <v>38549827</v>
      </c>
      <c r="D69" s="16">
        <f>SUM(D61+D62+D65+D66+D67)</f>
        <v>38931067</v>
      </c>
    </row>
    <row r="70" spans="1:4" ht="26.4" x14ac:dyDescent="0.25">
      <c r="A70" s="17" t="s">
        <v>98</v>
      </c>
      <c r="B70" s="27">
        <v>4417095</v>
      </c>
      <c r="C70" s="16">
        <v>12460300</v>
      </c>
      <c r="D70" s="16">
        <v>12460300</v>
      </c>
    </row>
    <row r="71" spans="1:4" x14ac:dyDescent="0.25">
      <c r="A71" s="18" t="s">
        <v>39</v>
      </c>
      <c r="B71" s="24">
        <v>48825556</v>
      </c>
      <c r="C71" s="19">
        <f>SUM(C69:C70)</f>
        <v>51010127</v>
      </c>
      <c r="D71" s="19">
        <f>SUM(D69:D70)</f>
        <v>51391367</v>
      </c>
    </row>
    <row r="72" spans="1:4" ht="26.4" x14ac:dyDescent="0.25">
      <c r="A72" s="17" t="s">
        <v>99</v>
      </c>
      <c r="B72" s="27">
        <v>45612602</v>
      </c>
      <c r="C72" s="16">
        <v>104193309</v>
      </c>
      <c r="D72" s="16">
        <v>104193309</v>
      </c>
    </row>
    <row r="73" spans="1:4" x14ac:dyDescent="0.25">
      <c r="A73" s="18" t="s">
        <v>41</v>
      </c>
      <c r="B73" s="24">
        <v>45612602</v>
      </c>
      <c r="C73" s="19">
        <f>SUM(C72:C72)</f>
        <v>104193309</v>
      </c>
      <c r="D73" s="19">
        <f>SUM(D72:D72)</f>
        <v>104193309</v>
      </c>
    </row>
    <row r="74" spans="1:4" x14ac:dyDescent="0.25">
      <c r="A74" s="18"/>
      <c r="B74" s="24"/>
      <c r="C74" s="19"/>
      <c r="D74" s="19"/>
    </row>
    <row r="75" spans="1:4" x14ac:dyDescent="0.25">
      <c r="A75" s="17" t="s">
        <v>103</v>
      </c>
      <c r="B75" s="27">
        <v>2280071</v>
      </c>
      <c r="C75" s="16">
        <v>2100000</v>
      </c>
      <c r="D75" s="16">
        <v>2100000</v>
      </c>
    </row>
    <row r="76" spans="1:4" x14ac:dyDescent="0.25">
      <c r="A76" s="17" t="s">
        <v>102</v>
      </c>
      <c r="B76" s="27">
        <v>33042926</v>
      </c>
      <c r="C76" s="16">
        <v>29000000</v>
      </c>
      <c r="D76" s="16">
        <v>29000000</v>
      </c>
    </row>
    <row r="77" spans="1:4" x14ac:dyDescent="0.25">
      <c r="A77" s="17" t="s">
        <v>101</v>
      </c>
      <c r="B77" s="27">
        <v>33042926</v>
      </c>
      <c r="C77" s="16">
        <f>SUM(C76:C76)</f>
        <v>29000000</v>
      </c>
      <c r="D77" s="16">
        <v>29000000</v>
      </c>
    </row>
    <row r="78" spans="1:4" x14ac:dyDescent="0.25">
      <c r="A78" s="17" t="s">
        <v>100</v>
      </c>
      <c r="B78" s="27">
        <v>1217774</v>
      </c>
      <c r="C78" s="16">
        <v>600000</v>
      </c>
      <c r="D78" s="16">
        <v>600000</v>
      </c>
    </row>
    <row r="79" spans="1:4" x14ac:dyDescent="0.25">
      <c r="A79" s="18" t="s">
        <v>42</v>
      </c>
      <c r="B79" s="24">
        <v>36540771</v>
      </c>
      <c r="C79" s="19">
        <f>SUM(C75+C77+C78)</f>
        <v>31700000</v>
      </c>
      <c r="D79" s="19">
        <f>SUM(D75+D77+D78)</f>
        <v>31700000</v>
      </c>
    </row>
    <row r="80" spans="1:4" x14ac:dyDescent="0.25">
      <c r="A80" s="18" t="s">
        <v>116</v>
      </c>
      <c r="B80" s="24"/>
      <c r="C80" s="19"/>
      <c r="D80" s="19"/>
    </row>
    <row r="81" spans="1:4" x14ac:dyDescent="0.25">
      <c r="A81" s="17" t="s">
        <v>90</v>
      </c>
      <c r="B81" s="27"/>
      <c r="C81" s="16"/>
      <c r="D81" s="16"/>
    </row>
    <row r="82" spans="1:4" x14ac:dyDescent="0.25">
      <c r="A82" s="17" t="s">
        <v>89</v>
      </c>
      <c r="B82" s="27">
        <v>17204</v>
      </c>
      <c r="C82" s="16"/>
      <c r="D82" s="16"/>
    </row>
    <row r="83" spans="1:4" x14ac:dyDescent="0.25">
      <c r="A83" s="17" t="s">
        <v>88</v>
      </c>
      <c r="B83" s="27">
        <v>3921714</v>
      </c>
      <c r="C83" s="16">
        <v>3800000</v>
      </c>
      <c r="D83" s="16">
        <v>3800000</v>
      </c>
    </row>
    <row r="84" spans="1:4" x14ac:dyDescent="0.25">
      <c r="A84" s="17" t="s">
        <v>87</v>
      </c>
      <c r="B84" s="27">
        <v>3424445</v>
      </c>
      <c r="C84" s="16">
        <v>3500000</v>
      </c>
      <c r="D84" s="16">
        <v>3500000</v>
      </c>
    </row>
    <row r="85" spans="1:4" x14ac:dyDescent="0.25">
      <c r="A85" s="17" t="s">
        <v>86</v>
      </c>
      <c r="B85" s="27"/>
      <c r="C85" s="16"/>
      <c r="D85" s="16"/>
    </row>
    <row r="86" spans="1:4" x14ac:dyDescent="0.25">
      <c r="A86" s="17" t="s">
        <v>128</v>
      </c>
      <c r="B86" s="27">
        <v>3967103</v>
      </c>
      <c r="C86" s="16">
        <v>3200000</v>
      </c>
      <c r="D86" s="16">
        <v>3200000</v>
      </c>
    </row>
    <row r="87" spans="1:4" x14ac:dyDescent="0.25">
      <c r="A87" s="17" t="s">
        <v>115</v>
      </c>
      <c r="B87" s="27"/>
      <c r="C87" s="16"/>
      <c r="D87" s="16"/>
    </row>
    <row r="88" spans="1:4" x14ac:dyDescent="0.25">
      <c r="A88" s="17" t="s">
        <v>83</v>
      </c>
      <c r="B88" s="27">
        <v>369887</v>
      </c>
      <c r="C88" s="16"/>
      <c r="D88" s="16"/>
    </row>
    <row r="89" spans="1:4" x14ac:dyDescent="0.25">
      <c r="A89" s="18" t="s">
        <v>44</v>
      </c>
      <c r="B89" s="24">
        <v>11700353</v>
      </c>
      <c r="C89" s="19">
        <f>SUM(C81+C82+C83+C84+C85+C86+C88)</f>
        <v>10500000</v>
      </c>
      <c r="D89" s="19">
        <v>10500000</v>
      </c>
    </row>
    <row r="90" spans="1:4" x14ac:dyDescent="0.25">
      <c r="A90" s="18" t="s">
        <v>46</v>
      </c>
      <c r="B90" s="28"/>
      <c r="C90" s="19">
        <v>0</v>
      </c>
      <c r="D90" s="19">
        <v>0</v>
      </c>
    </row>
    <row r="91" spans="1:4" ht="26.4" x14ac:dyDescent="0.25">
      <c r="A91" s="17" t="s">
        <v>85</v>
      </c>
      <c r="B91" s="27"/>
      <c r="C91" s="16"/>
      <c r="D91" s="16"/>
    </row>
    <row r="92" spans="1:4" x14ac:dyDescent="0.25">
      <c r="A92" s="17" t="s">
        <v>84</v>
      </c>
      <c r="B92" s="27">
        <v>2267230</v>
      </c>
      <c r="C92" s="16"/>
      <c r="D92" s="16"/>
    </row>
    <row r="93" spans="1:4" x14ac:dyDescent="0.25">
      <c r="A93" s="18" t="s">
        <v>48</v>
      </c>
      <c r="B93" s="24">
        <v>2267230</v>
      </c>
      <c r="C93" s="19">
        <f>SUM(C91:C92)</f>
        <v>0</v>
      </c>
      <c r="D93" s="19">
        <f>SUM(D91:D92)</f>
        <v>0</v>
      </c>
    </row>
    <row r="94" spans="1:4" x14ac:dyDescent="0.25">
      <c r="A94" s="17" t="s">
        <v>132</v>
      </c>
      <c r="B94" s="29"/>
      <c r="C94" s="16">
        <v>0</v>
      </c>
      <c r="D94" s="16">
        <v>0</v>
      </c>
    </row>
    <row r="95" spans="1:4" x14ac:dyDescent="0.25">
      <c r="A95" s="18" t="s">
        <v>50</v>
      </c>
      <c r="B95" s="30"/>
      <c r="C95" s="19">
        <f>SUM(C94:C94)</f>
        <v>0</v>
      </c>
      <c r="D95" s="19">
        <f>SUM(D94:D94)</f>
        <v>0</v>
      </c>
    </row>
    <row r="96" spans="1:4" x14ac:dyDescent="0.25">
      <c r="A96" s="18" t="s">
        <v>69</v>
      </c>
      <c r="B96" s="19">
        <v>144946512</v>
      </c>
      <c r="C96" s="19">
        <f>SUM(C71+C73+C79+C89+C90+C93+C95)</f>
        <v>197403436</v>
      </c>
      <c r="D96" s="19">
        <f>SUM(D71+D73+D79+D89+D90+D93+D95)</f>
        <v>197784676</v>
      </c>
    </row>
    <row r="99" spans="1:5" x14ac:dyDescent="0.25">
      <c r="A99" s="51" t="s">
        <v>121</v>
      </c>
      <c r="B99" s="52"/>
      <c r="C99" s="52"/>
      <c r="D99" s="52"/>
    </row>
    <row r="100" spans="1:5" ht="15" customHeight="1" x14ac:dyDescent="0.25">
      <c r="A100" s="8" t="s">
        <v>71</v>
      </c>
      <c r="B100" s="9"/>
      <c r="C100" s="6"/>
      <c r="D100" s="6" t="s">
        <v>74</v>
      </c>
    </row>
    <row r="101" spans="1:5" ht="30" x14ac:dyDescent="0.25">
      <c r="A101" s="8" t="s">
        <v>1</v>
      </c>
      <c r="B101" s="12" t="s">
        <v>135</v>
      </c>
      <c r="C101" s="12" t="s">
        <v>136</v>
      </c>
      <c r="D101" s="12" t="s">
        <v>140</v>
      </c>
    </row>
    <row r="102" spans="1:5" x14ac:dyDescent="0.25">
      <c r="A102" s="17" t="s">
        <v>133</v>
      </c>
      <c r="B102" s="31">
        <v>237250000</v>
      </c>
      <c r="C102" s="16"/>
      <c r="D102" s="16"/>
    </row>
    <row r="103" spans="1:5" x14ac:dyDescent="0.25">
      <c r="A103" s="18" t="s">
        <v>82</v>
      </c>
      <c r="B103" s="32"/>
      <c r="C103" s="19">
        <f>SUM(C102)</f>
        <v>0</v>
      </c>
      <c r="D103" s="19"/>
    </row>
    <row r="104" spans="1:5" x14ac:dyDescent="0.25">
      <c r="A104" s="17" t="s">
        <v>37</v>
      </c>
      <c r="B104" s="27">
        <v>81651027</v>
      </c>
      <c r="C104" s="16">
        <v>51787405</v>
      </c>
      <c r="D104" s="16">
        <v>126975879</v>
      </c>
    </row>
    <row r="105" spans="1:5" x14ac:dyDescent="0.25">
      <c r="A105" s="18" t="s">
        <v>66</v>
      </c>
      <c r="B105" s="24">
        <v>81651027</v>
      </c>
      <c r="C105" s="19">
        <f>SUM(C104:C104)</f>
        <v>51787405</v>
      </c>
      <c r="D105" s="19">
        <v>81651027</v>
      </c>
    </row>
    <row r="106" spans="1:5" x14ac:dyDescent="0.25">
      <c r="A106" s="17" t="s">
        <v>38</v>
      </c>
      <c r="B106" s="27">
        <v>1160397</v>
      </c>
      <c r="C106" s="16">
        <v>1160397</v>
      </c>
      <c r="D106" s="16">
        <v>1160397</v>
      </c>
    </row>
    <row r="107" spans="1:5" x14ac:dyDescent="0.25">
      <c r="A107" s="18" t="s">
        <v>67</v>
      </c>
      <c r="B107" s="24">
        <v>320061424</v>
      </c>
      <c r="C107" s="19">
        <f>SUM(C103+C105+C106)</f>
        <v>52947802</v>
      </c>
      <c r="D107" s="19">
        <v>128136276</v>
      </c>
    </row>
    <row r="108" spans="1:5" x14ac:dyDescent="0.25">
      <c r="A108" s="18" t="s">
        <v>52</v>
      </c>
      <c r="B108" s="24">
        <v>320061424</v>
      </c>
      <c r="C108" s="19">
        <f>SUM(C107)</f>
        <v>52947802</v>
      </c>
      <c r="D108" s="19">
        <v>128136276</v>
      </c>
    </row>
    <row r="110" spans="1:5" ht="13.8" thickBot="1" x14ac:dyDescent="0.3"/>
    <row r="111" spans="1:5" ht="13.8" thickBot="1" x14ac:dyDescent="0.3">
      <c r="A111" s="4" t="s">
        <v>68</v>
      </c>
      <c r="B111" s="5">
        <f>SUM(B96+B108)</f>
        <v>465007936</v>
      </c>
      <c r="C111" s="5">
        <f>SUM(C96+C108)</f>
        <v>250351238</v>
      </c>
      <c r="D111" s="5">
        <f>SUM(D96+D108)</f>
        <v>325920952</v>
      </c>
      <c r="E111" s="3" t="e">
        <f>D111-#REF!</f>
        <v>#REF!</v>
      </c>
    </row>
  </sheetData>
  <mergeCells count="6">
    <mergeCell ref="A99:D99"/>
    <mergeCell ref="A2:D2"/>
    <mergeCell ref="A3:C3"/>
    <mergeCell ref="A44:C44"/>
    <mergeCell ref="A43:D43"/>
    <mergeCell ref="A58:D58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9" sqref="R9"/>
    </sheetView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"/>
  <sheetViews>
    <sheetView workbookViewId="0">
      <selection activeCell="O27" sqref="O27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1.sz.mell-konsz+önk kiadás</vt:lpstr>
      <vt:lpstr>3.sz.mell-konsz+önk bevétel</vt:lpstr>
      <vt:lpstr>Munka1</vt:lpstr>
      <vt:lpstr>Munka2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Lenovo user</cp:lastModifiedBy>
  <cp:revision/>
  <cp:lastPrinted>2026-09-17T13:21:32Z</cp:lastPrinted>
  <dcterms:created xsi:type="dcterms:W3CDTF">1999-10-30T10:30:45Z</dcterms:created>
  <dcterms:modified xsi:type="dcterms:W3CDTF">2026-09-20T19:52:53Z</dcterms:modified>
</cp:coreProperties>
</file>